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\My\stats-bot_v2-2\stats-bot_v2-app\src\main\resources\"/>
    </mc:Choice>
  </mc:AlternateContent>
  <xr:revisionPtr revIDLastSave="0" documentId="13_ncr:1_{FAF52D9C-39CA-4C24-A998-D665763F766D}" xr6:coauthVersionLast="45" xr6:coauthVersionMax="47" xr10:uidLastSave="{00000000-0000-0000-0000-000000000000}"/>
  <bookViews>
    <workbookView xWindow="-120" yWindow="-120" windowWidth="29040" windowHeight="15720" firstSheet="3" activeTab="11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N5" i="14" l="1"/>
  <c r="DT2" i="14"/>
  <c r="DU5" i="14"/>
  <c r="DV5" i="14"/>
  <c r="DW5" i="14"/>
  <c r="DX5" i="14"/>
  <c r="DY5" i="14"/>
  <c r="DT5" i="14"/>
  <c r="EA2" i="14"/>
  <c r="EB2" i="14"/>
  <c r="EC2" i="14"/>
  <c r="ED2" i="14"/>
  <c r="EE2" i="14"/>
  <c r="DU2" i="14"/>
  <c r="DV2" i="14"/>
  <c r="DW2" i="14"/>
  <c r="DX2" i="14"/>
  <c r="DY2" i="14"/>
  <c r="DZ2" i="14"/>
  <c r="CP2" i="13" l="1"/>
  <c r="F27" i="13"/>
  <c r="AL4" i="12"/>
  <c r="AM4" i="12"/>
  <c r="AK4" i="12"/>
  <c r="AJ4" i="12"/>
  <c r="AG4" i="12"/>
  <c r="AH4" i="12"/>
  <c r="AI4" i="12"/>
  <c r="AF4" i="12"/>
  <c r="H4" i="12"/>
  <c r="L4" i="12"/>
  <c r="S4" i="12"/>
  <c r="R4" i="12"/>
  <c r="Q4" i="12"/>
  <c r="P4" i="12"/>
  <c r="O4" i="12"/>
  <c r="N4" i="12"/>
  <c r="M4" i="12"/>
  <c r="K4" i="12"/>
  <c r="J4" i="12"/>
  <c r="I4" i="12"/>
  <c r="X4" i="12"/>
  <c r="W4" i="12"/>
  <c r="V4" i="12"/>
  <c r="U4" i="12"/>
  <c r="T4" i="12"/>
  <c r="C205" i="12"/>
  <c r="B205" i="12"/>
  <c r="AJ5" i="12" l="1"/>
  <c r="AF5" i="12"/>
  <c r="DZ3" i="14"/>
  <c r="DT6" i="14" l="1"/>
  <c r="DU2" i="13"/>
  <c r="DV2" i="13"/>
  <c r="DW2" i="13"/>
  <c r="DX2" i="13"/>
  <c r="DY2" i="13"/>
  <c r="DT3" i="13" s="1"/>
  <c r="DT2" i="13"/>
  <c r="DO5" i="13"/>
  <c r="DP5" i="13"/>
  <c r="DQ5" i="13"/>
  <c r="DR5" i="13"/>
  <c r="DS5" i="13"/>
  <c r="DN5" i="13"/>
  <c r="DO2" i="13"/>
  <c r="DP2" i="13"/>
  <c r="DQ2" i="13"/>
  <c r="DR2" i="13"/>
  <c r="DS2" i="13"/>
  <c r="DN2" i="13"/>
  <c r="DI5" i="13"/>
  <c r="DJ5" i="13"/>
  <c r="DK5" i="13"/>
  <c r="DL5" i="13"/>
  <c r="DM5" i="13"/>
  <c r="DH6" i="13" s="1"/>
  <c r="DH5" i="13"/>
  <c r="DH2" i="13"/>
  <c r="DH3" i="13" s="1"/>
  <c r="DC5" i="13"/>
  <c r="DD5" i="13"/>
  <c r="DE5" i="13"/>
  <c r="DF5" i="13"/>
  <c r="DG5" i="13"/>
  <c r="DB5" i="13"/>
  <c r="DB6" i="13"/>
  <c r="DC2" i="13"/>
  <c r="DD2" i="13"/>
  <c r="DE2" i="13"/>
  <c r="DF2" i="13"/>
  <c r="DG2" i="13"/>
  <c r="DB2" i="13"/>
  <c r="CW5" i="13"/>
  <c r="CX5" i="13"/>
  <c r="CY5" i="13"/>
  <c r="CZ5" i="13"/>
  <c r="DA5" i="13"/>
  <c r="CV5" i="13"/>
  <c r="CQ5" i="13"/>
  <c r="CR5" i="13"/>
  <c r="CS5" i="13"/>
  <c r="CT5" i="13"/>
  <c r="CU5" i="13"/>
  <c r="CP5" i="13"/>
  <c r="CW2" i="13"/>
  <c r="CV3" i="13" s="1"/>
  <c r="CX2" i="13"/>
  <c r="CY2" i="13"/>
  <c r="CZ2" i="13"/>
  <c r="DA2" i="13"/>
  <c r="CV2" i="13"/>
  <c r="CQ2" i="13"/>
  <c r="CR2" i="13"/>
  <c r="CS2" i="13"/>
  <c r="CT2" i="13"/>
  <c r="CU2" i="13"/>
  <c r="CK5" i="13"/>
  <c r="CL5" i="13"/>
  <c r="CM5" i="13"/>
  <c r="CN5" i="13"/>
  <c r="CO5" i="13"/>
  <c r="CJ5" i="13"/>
  <c r="CK2" i="13"/>
  <c r="CL2" i="13"/>
  <c r="CM2" i="13"/>
  <c r="CN2" i="13"/>
  <c r="CO2" i="13"/>
  <c r="CJ2" i="13"/>
  <c r="CP6" i="13"/>
  <c r="DN6" i="13"/>
  <c r="DN3" i="13"/>
  <c r="DM2" i="13"/>
  <c r="DL2" i="13"/>
  <c r="DK2" i="13"/>
  <c r="DJ2" i="13"/>
  <c r="DI2" i="13"/>
  <c r="DB3" i="13"/>
  <c r="DO5" i="14"/>
  <c r="DP5" i="14"/>
  <c r="DQ5" i="14"/>
  <c r="DR5" i="14"/>
  <c r="DS5" i="14"/>
  <c r="DN6" i="14"/>
  <c r="DH5" i="14"/>
  <c r="DI5" i="14"/>
  <c r="DJ5" i="14"/>
  <c r="DK5" i="14"/>
  <c r="DL5" i="14"/>
  <c r="DM5" i="14"/>
  <c r="DB5" i="14"/>
  <c r="DC5" i="14"/>
  <c r="DD5" i="14"/>
  <c r="DE5" i="14"/>
  <c r="DF5" i="14"/>
  <c r="DG5" i="14"/>
  <c r="CV5" i="14"/>
  <c r="CW5" i="14"/>
  <c r="CX5" i="14"/>
  <c r="CY5" i="14"/>
  <c r="CZ5" i="14"/>
  <c r="DA5" i="14"/>
  <c r="CP5" i="14"/>
  <c r="CJ5" i="14"/>
  <c r="CK5" i="14"/>
  <c r="CL5" i="14"/>
  <c r="CM5" i="14"/>
  <c r="CN5" i="14"/>
  <c r="CO5" i="14"/>
  <c r="DN2" i="14"/>
  <c r="DO2" i="14"/>
  <c r="DP2" i="14"/>
  <c r="DQ2" i="14"/>
  <c r="DR2" i="14"/>
  <c r="DS2" i="14"/>
  <c r="DH2" i="14"/>
  <c r="DI2" i="14"/>
  <c r="DJ2" i="14"/>
  <c r="DK2" i="14"/>
  <c r="DL2" i="14"/>
  <c r="DM2" i="14"/>
  <c r="DB2" i="14"/>
  <c r="CQ2" i="14"/>
  <c r="CR2" i="14"/>
  <c r="CS2" i="14"/>
  <c r="CT2" i="14"/>
  <c r="CU2" i="14"/>
  <c r="CK2" i="14"/>
  <c r="CL2" i="14"/>
  <c r="CM2" i="14"/>
  <c r="CN2" i="14"/>
  <c r="CO2" i="14"/>
  <c r="DC2" i="14"/>
  <c r="DD2" i="14"/>
  <c r="DE2" i="14"/>
  <c r="DF2" i="14"/>
  <c r="DG2" i="14"/>
  <c r="CV2" i="14"/>
  <c r="CW2" i="14"/>
  <c r="CX2" i="14"/>
  <c r="CY2" i="14"/>
  <c r="CZ2" i="14"/>
  <c r="DA2" i="14"/>
  <c r="CP2" i="14"/>
  <c r="CJ2" i="14"/>
  <c r="CV6" i="13" l="1"/>
  <c r="CP3" i="13"/>
  <c r="CJ6" i="13"/>
  <c r="CJ3" i="13"/>
  <c r="AC4" i="12" l="1"/>
  <c r="AD4" i="12"/>
  <c r="AE4" i="12"/>
  <c r="Y4" i="12"/>
  <c r="Z4" i="12"/>
  <c r="AA4" i="12"/>
  <c r="CQ5" i="14" l="1"/>
  <c r="CR5" i="14"/>
  <c r="CS5" i="14"/>
  <c r="CT5" i="14"/>
  <c r="CU5" i="14"/>
  <c r="DH3" i="14" l="1"/>
  <c r="CP3" i="14"/>
  <c r="AB4" i="12"/>
  <c r="CJ3" i="14" l="1"/>
  <c r="CJ6" i="14" l="1"/>
  <c r="DT3" i="14" l="1"/>
  <c r="X5" i="12"/>
  <c r="DH6" i="14"/>
  <c r="DB6" i="14"/>
  <c r="CV6" i="14"/>
  <c r="CP6" i="14"/>
  <c r="DN3" i="14"/>
  <c r="DB3" i="14"/>
  <c r="CV3" i="14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D45" i="7" s="1"/>
  <c r="G50" i="7"/>
  <c r="F50" i="7"/>
  <c r="E50" i="7"/>
  <c r="D50" i="7"/>
  <c r="C50" i="7"/>
  <c r="B50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F108" i="5"/>
  <c r="E108" i="5"/>
  <c r="D108" i="5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K7" i="4"/>
  <c r="J8" i="4" s="1"/>
  <c r="J7" i="4"/>
  <c r="I7" i="4"/>
  <c r="H7" i="4"/>
  <c r="H8" i="4" s="1"/>
  <c r="G7" i="4"/>
  <c r="F7" i="4"/>
  <c r="F8" i="4" s="1"/>
  <c r="E7" i="4"/>
  <c r="D7" i="4"/>
  <c r="D8" i="4" s="1"/>
  <c r="C7" i="4"/>
  <c r="B8" i="4" s="1"/>
  <c r="B7" i="4"/>
  <c r="F37" i="3"/>
  <c r="E37" i="3"/>
  <c r="D37" i="3"/>
  <c r="C37" i="3"/>
  <c r="B37" i="3"/>
  <c r="F36" i="3"/>
  <c r="E36" i="3"/>
  <c r="D36" i="3"/>
  <c r="C36" i="3"/>
  <c r="B36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R4" i="11" s="1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" i="2"/>
  <c r="F196" i="1"/>
  <c r="C5" i="2" s="1"/>
  <c r="E196" i="1"/>
  <c r="D196" i="1"/>
  <c r="C3" i="2" s="1"/>
  <c r="C196" i="1"/>
  <c r="B196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K14" i="11" s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194" i="1"/>
  <c r="D3" i="2" s="1"/>
  <c r="P4" i="11" s="1"/>
  <c r="C194" i="1"/>
  <c r="D2" i="2" s="1"/>
  <c r="O4" i="11" s="1"/>
  <c r="B194" i="1"/>
  <c r="D4" i="2" s="1"/>
  <c r="Q4" i="11" s="1"/>
  <c r="W13" i="11" l="1"/>
  <c r="C200" i="1"/>
  <c r="V8" i="11"/>
  <c r="U8" i="11"/>
  <c r="B45" i="7"/>
  <c r="F45" i="7"/>
  <c r="E45" i="7"/>
  <c r="W8" i="11"/>
  <c r="D42" i="3"/>
  <c r="T8" i="11"/>
  <c r="C45" i="7"/>
  <c r="O13" i="11"/>
  <c r="D113" i="5"/>
  <c r="P5" i="12"/>
  <c r="T5" i="12"/>
  <c r="L5" i="12"/>
  <c r="H5" i="12"/>
  <c r="AB5" i="12"/>
  <c r="B44" i="7"/>
  <c r="C4" i="2"/>
  <c r="C44" i="7"/>
  <c r="D44" i="7"/>
  <c r="F44" i="7"/>
  <c r="E44" i="7"/>
  <c r="CG166" i="14"/>
  <c r="CF166" i="14"/>
  <c r="CE166" i="14"/>
  <c r="CD166" i="14"/>
  <c r="CC166" i="14"/>
  <c r="CB166" i="14"/>
  <c r="CA166" i="14"/>
  <c r="BZ166" i="14"/>
  <c r="BY166" i="14"/>
  <c r="BX166" i="14"/>
  <c r="BW166" i="14"/>
  <c r="BV166" i="14"/>
  <c r="BU166" i="14"/>
  <c r="BT166" i="14"/>
  <c r="BS166" i="14"/>
  <c r="BR166" i="14"/>
  <c r="BQ166" i="14"/>
  <c r="BP166" i="14"/>
  <c r="BO166" i="14"/>
  <c r="BN166" i="14"/>
  <c r="BM166" i="14"/>
  <c r="BL166" i="14"/>
  <c r="BK166" i="14"/>
  <c r="BJ166" i="14"/>
  <c r="BI166" i="14"/>
  <c r="BH166" i="14"/>
  <c r="BG166" i="14"/>
  <c r="BF166" i="14"/>
  <c r="BE166" i="14"/>
  <c r="BD166" i="14"/>
  <c r="BC166" i="14"/>
  <c r="BB166" i="14"/>
  <c r="BA166" i="14"/>
  <c r="AZ166" i="14"/>
  <c r="AY166" i="14"/>
  <c r="AX166" i="14"/>
  <c r="AW166" i="14"/>
  <c r="AV166" i="14"/>
  <c r="AU166" i="14"/>
  <c r="AT166" i="14"/>
  <c r="AS166" i="14"/>
  <c r="AR166" i="14"/>
  <c r="AQ166" i="14"/>
  <c r="AP166" i="14"/>
  <c r="AO166" i="14"/>
  <c r="AN166" i="14"/>
  <c r="AM166" i="14"/>
  <c r="AL166" i="14"/>
  <c r="AK166" i="14"/>
  <c r="AJ166" i="14"/>
  <c r="AI166" i="14"/>
  <c r="AH166" i="14"/>
  <c r="AG166" i="14"/>
  <c r="AF166" i="14"/>
  <c r="AE166" i="14"/>
  <c r="AD166" i="14"/>
  <c r="AC166" i="14"/>
  <c r="AB166" i="14"/>
  <c r="AA166" i="14"/>
  <c r="Z166" i="14"/>
  <c r="Y166" i="14"/>
  <c r="X166" i="14"/>
  <c r="W166" i="14"/>
  <c r="V166" i="14"/>
  <c r="U166" i="14"/>
  <c r="T166" i="14"/>
  <c r="S166" i="14"/>
  <c r="R166" i="14"/>
  <c r="Q166" i="14"/>
  <c r="P166" i="14"/>
  <c r="O166" i="14"/>
  <c r="N166" i="14"/>
  <c r="M166" i="14"/>
  <c r="L166" i="14"/>
  <c r="K166" i="14"/>
  <c r="J166" i="14"/>
  <c r="I166" i="14"/>
  <c r="H166" i="14"/>
  <c r="G166" i="14"/>
  <c r="F166" i="14"/>
  <c r="E166" i="14"/>
  <c r="D166" i="14"/>
  <c r="C166" i="14"/>
  <c r="B166" i="14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E27" i="13"/>
  <c r="D27" i="13"/>
  <c r="C27" i="13"/>
  <c r="B27" i="13"/>
  <c r="E205" i="12"/>
  <c r="D205" i="12"/>
</calcChain>
</file>

<file path=xl/sharedStrings.xml><?xml version="1.0" encoding="utf-8"?>
<sst xmlns="http://schemas.openxmlformats.org/spreadsheetml/2006/main" count="2126" uniqueCount="1063">
  <si>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</si>
  <si>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</si>
  <si>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</si>
  <si>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</si>
  <si>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</si>
  <si>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</si>
  <si>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</si>
  <si>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</si>
  <si>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</si>
  <si>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</si>
  <si>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</si>
  <si>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</si>
  <si>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</si>
  <si>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</si>
  <si>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</si>
  <si>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</si>
  <si>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</si>
  <si>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</si>
  <si>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</si>
  <si>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</si>
  <si>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</si>
  <si>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</si>
  <si>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</si>
  <si>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</si>
  <si>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</si>
  <si>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</si>
  <si>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</si>
  <si>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</si>
  <si>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</si>
  <si>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</si>
  <si>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</si>
  <si>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</si>
  <si>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</si>
  <si>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</si>
  <si>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</si>
  <si>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</si>
  <si>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</si>
  <si>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</si>
  <si>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</si>
  <si>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</si>
  <si>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</si>
  <si>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</si>
  <si>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</si>
  <si>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</si>
  <si>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</si>
  <si>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</si>
  <si>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</si>
  <si>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</si>
  <si>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</si>
  <si>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</si>
  <si>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</si>
  <si>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</si>
  <si>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</si>
  <si>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</si>
  <si>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</si>
  <si>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</si>
  <si>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</si>
  <si>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</si>
  <si>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</si>
  <si>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</si>
  <si>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</si>
  <si>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</si>
  <si>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</si>
  <si>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</si>
  <si>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</si>
  <si>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</si>
  <si>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</si>
  <si>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</si>
  <si>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</si>
  <si>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</si>
  <si>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</si>
  <si>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</si>
  <si>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</si>
  <si>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</si>
  <si>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</si>
  <si>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</si>
  <si>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</si>
  <si>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</si>
  <si>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</si>
  <si>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</si>
  <si>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</si>
  <si>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</si>
  <si>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</si>
  <si>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</si>
  <si>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</si>
  <si>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</si>
  <si>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</si>
  <si>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</si>
  <si>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</si>
  <si>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</si>
  <si>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</si>
  <si>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</si>
  <si>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</si>
  <si>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</si>
  <si>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</si>
  <si>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</si>
  <si>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</si>
  <si>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</si>
  <si>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</si>
  <si>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</si>
  <si>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</si>
  <si>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</si>
  <si>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</si>
  <si>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</si>
  <si>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</si>
  <si>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</si>
  <si>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</si>
  <si>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</si>
  <si>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</si>
  <si>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</si>
  <si>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</si>
  <si>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</si>
  <si>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</si>
  <si>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</si>
  <si>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</si>
  <si>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</si>
  <si>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</si>
  <si>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</si>
  <si>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</si>
  <si>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</si>
  <si>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</si>
  <si>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</si>
  <si>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</si>
  <si>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</si>
  <si>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</si>
  <si>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</si>
  <si>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</si>
  <si>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</si>
  <si>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</si>
  <si>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</si>
  <si>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</si>
  <si>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</si>
  <si>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</si>
  <si>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</si>
  <si>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</si>
  <si>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</si>
  <si>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</si>
  <si>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</si>
  <si>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</si>
  <si>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</si>
  <si>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</si>
  <si>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</si>
  <si>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</si>
  <si>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</si>
  <si>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</si>
  <si>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</si>
  <si>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</si>
  <si>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</si>
  <si>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</si>
  <si>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</si>
  <si>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</si>
  <si>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</si>
  <si>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</si>
  <si>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</si>
  <si>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</si>
  <si>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</si>
  <si>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</si>
  <si>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</si>
  <si>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</si>
  <si>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</si>
  <si>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</si>
  <si>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</si>
  <si>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</si>
  <si>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</si>
  <si>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</si>
  <si>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</si>
  <si>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</si>
  <si>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</si>
  <si>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</si>
  <si>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</si>
  <si>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</si>
  <si>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</si>
  <si>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</si>
  <si>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</si>
  <si>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</si>
  <si>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</si>
  <si>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</si>
  <si>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</si>
  <si>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</si>
  <si>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</si>
  <si>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</si>
  <si>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</si>
  <si>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</si>
  <si>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</si>
  <si>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</si>
  <si>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</si>
  <si>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</si>
  <si>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</si>
  <si>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</si>
  <si>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</si>
  <si>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</si>
  <si>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</si>
  <si>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</si>
  <si>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</si>
  <si>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</si>
  <si>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</si>
  <si>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</si>
  <si>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</si>
  <si>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</si>
  <si>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</si>
  <si>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</si>
  <si>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</si>
  <si>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</si>
  <si>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</si>
  <si>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</si>
  <si>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</si>
  <si>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</si>
  <si>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</si>
  <si>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</si>
  <si>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</si>
  <si>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</si>
  <si>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</si>
  <si>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</si>
  <si>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</si>
  <si>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</si>
  <si>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</si>
  <si>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</si>
  <si>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</si>
  <si>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</si>
  <si>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</si>
  <si>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</si>
  <si>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</si>
  <si>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</si>
  <si>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</si>
  <si>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</si>
  <si>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</si>
  <si>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</si>
  <si>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</si>
  <si>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</si>
  <si>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</si>
  <si>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</si>
  <si>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</si>
  <si>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</si>
  <si>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</si>
  <si>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</si>
  <si>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</si>
  <si>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</si>
  <si>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</si>
  <si>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</si>
  <si>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</si>
  <si>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</si>
  <si>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</si>
  <si>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</si>
  <si>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</si>
  <si>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</si>
  <si>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</si>
  <si>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</si>
  <si>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</si>
  <si>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</si>
  <si>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</si>
  <si>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</si>
  <si>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</si>
  <si>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</si>
  <si>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</si>
  <si>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</si>
  <si>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</si>
  <si>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</si>
  <si>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</si>
  <si>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</si>
  <si>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</si>
  <si>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</si>
  <si>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</si>
  <si>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</si>
  <si>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</si>
  <si>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</si>
  <si>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</si>
  <si>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</si>
  <si>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</si>
  <si>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</si>
  <si>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</si>
  <si>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</si>
  <si>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</si>
  <si>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</si>
  <si>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</si>
  <si>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</si>
  <si>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</si>
  <si>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</si>
  <si>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</si>
  <si>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</si>
  <si>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</si>
  <si>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</si>
  <si>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</si>
  <si>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</si>
  <si>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</si>
  <si>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</si>
  <si>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</si>
  <si>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</si>
  <si>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</si>
  <si>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</si>
  <si>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</si>
  <si>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</si>
  <si>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</si>
  <si>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</si>
  <si>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</si>
  <si>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</si>
  <si>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</si>
  <si>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</si>
  <si>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</si>
  <si>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</si>
  <si>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</si>
  <si>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</si>
  <si>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</si>
  <si>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</si>
  <si>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</si>
  <si>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</si>
  <si>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</si>
  <si>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</si>
  <si>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</si>
  <si>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</si>
  <si>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</si>
  <si>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</si>
  <si>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</si>
  <si>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</si>
  <si>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</si>
  <si>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</si>
  <si>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</si>
  <si>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</si>
  <si>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</si>
  <si>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</si>
  <si>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</si>
  <si>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</si>
  <si>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</si>
  <si>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</si>
  <si>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</si>
  <si>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</si>
  <si>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</si>
  <si>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</si>
  <si>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</si>
  <si>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</si>
  <si>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</si>
  <si>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</si>
  <si>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</si>
  <si>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</si>
  <si>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</si>
  <si>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</si>
  <si>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</si>
  <si>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</si>
  <si>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</si>
  <si>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</si>
  <si>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</si>
  <si>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</si>
  <si>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</si>
  <si>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</si>
  <si>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</si>
  <si>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</si>
  <si>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</si>
  <si>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</si>
  <si>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</si>
  <si>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</si>
  <si>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</si>
  <si>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</si>
  <si>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</si>
  <si>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</si>
  <si>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</si>
  <si>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</si>
  <si>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</si>
  <si>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</si>
  <si>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</si>
  <si>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</si>
  <si>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</si>
  <si>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</si>
  <si>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</si>
  <si>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</si>
  <si>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</si>
  <si>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</si>
  <si>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</si>
  <si>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</si>
  <si>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</si>
  <si>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</si>
  <si>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</si>
  <si>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</si>
  <si>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</si>
  <si>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</si>
  <si>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</si>
  <si>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</si>
  <si>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</si>
  <si>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</si>
  <si>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</si>
  <si>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</si>
  <si>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</si>
  <si>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</si>
  <si>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</si>
  <si>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</si>
  <si>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</si>
  <si>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</si>
  <si>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</si>
  <si>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</si>
  <si>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</si>
  <si>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</si>
  <si>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</si>
  <si>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</si>
  <si>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</si>
  <si>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</si>
  <si>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</si>
  <si>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</si>
  <si>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</si>
  <si>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</si>
  <si>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</si>
  <si>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</si>
  <si>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</si>
  <si>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</si>
  <si>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</si>
  <si>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</si>
  <si>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</si>
  <si>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</si>
  <si>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</si>
  <si>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</si>
  <si>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</si>
  <si>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</si>
  <si>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</si>
  <si>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</si>
  <si>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</si>
  <si>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</si>
  <si>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</si>
  <si>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</si>
  <si>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</si>
  <si>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</si>
  <si>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</si>
  <si>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</si>
  <si>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</si>
  <si>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</si>
  <si>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</si>
  <si>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</si>
  <si>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</si>
  <si>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</si>
  <si>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</si>
  <si>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</si>
  <si>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</si>
  <si>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</si>
  <si>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</si>
  <si>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</si>
  <si>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</si>
  <si>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</si>
  <si>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</si>
  <si>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</si>
  <si>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</si>
  <si>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</si>
  <si>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</si>
  <si>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</si>
  <si>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</si>
  <si>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</si>
  <si>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</si>
  <si>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</si>
  <si>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</si>
  <si>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</si>
  <si>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</si>
  <si>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</si>
  <si>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</si>
  <si>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</si>
  <si>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</si>
  <si>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</si>
  <si>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</si>
  <si>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</si>
  <si>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</si>
  <si>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</si>
  <si>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</si>
  <si>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</si>
  <si>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</si>
  <si>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</si>
  <si>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</si>
  <si>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</si>
  <si>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</si>
  <si>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</si>
  <si>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</si>
  <si>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</si>
  <si>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</si>
  <si>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</si>
  <si>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</si>
  <si>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</si>
  <si>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</si>
  <si>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</si>
  <si>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</si>
  <si>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</si>
  <si>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</si>
  <si>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</si>
  <si>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</si>
  <si>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</si>
  <si>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</si>
  <si>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</si>
  <si>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</si>
  <si>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</si>
  <si>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</si>
  <si>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</si>
  <si>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</si>
  <si>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</si>
  <si>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</si>
  <si>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</si>
  <si>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</si>
  <si>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</si>
  <si>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</si>
  <si>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</si>
  <si>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</si>
  <si>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</si>
  <si>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</si>
  <si>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</si>
  <si>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</si>
  <si>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</si>
  <si>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</si>
  <si>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</si>
  <si>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</si>
  <si>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</si>
  <si>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</si>
  <si>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</si>
  <si>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</si>
  <si>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</si>
  <si>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</si>
  <si>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</si>
  <si>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</si>
  <si>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</si>
  <si>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</si>
  <si>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</si>
  <si>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</si>
  <si>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</si>
  <si>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</si>
  <si>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</si>
  <si>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</si>
  <si>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</si>
  <si>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</si>
  <si>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</si>
  <si>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</si>
  <si>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</si>
  <si>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</si>
  <si>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</si>
  <si>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</si>
  <si>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</si>
  <si>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</si>
  <si>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</si>
  <si>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</si>
  <si>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</si>
  <si>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</si>
  <si>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</si>
  <si>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</si>
  <si>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</si>
  <si>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</si>
  <si>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</si>
  <si>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</si>
  <si>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</si>
  <si>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</si>
  <si>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</si>
  <si>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</si>
  <si>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</si>
  <si>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</si>
  <si>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</si>
  <si>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</si>
  <si>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</si>
  <si>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</si>
  <si>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</si>
  <si>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</si>
  <si>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</si>
  <si>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</si>
  <si>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</si>
  <si>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</si>
  <si>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</si>
  <si>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</si>
  <si>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</si>
  <si>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</si>
  <si>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</si>
  <si>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</si>
  <si>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</si>
  <si>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</si>
  <si>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</si>
  <si>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</si>
  <si>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</si>
  <si>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</si>
  <si>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</si>
  <si>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</si>
  <si>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</si>
  <si>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</si>
  <si>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</si>
  <si>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</si>
  <si>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</si>
  <si>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</si>
  <si>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</si>
  <si>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</si>
  <si>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</si>
  <si>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</si>
  <si>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</si>
  <si>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</si>
  <si>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</si>
  <si>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</si>
  <si>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</si>
  <si>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</si>
  <si>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</si>
  <si>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</si>
  <si>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</si>
  <si>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</si>
  <si>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</si>
  <si>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</si>
  <si>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</si>
  <si>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</si>
  <si>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</si>
  <si>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</si>
  <si>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</si>
  <si>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</si>
  <si>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</si>
  <si>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</si>
  <si>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</si>
  <si>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</si>
  <si>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</si>
  <si>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</si>
  <si>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</si>
  <si>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</si>
  <si>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</si>
  <si>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</si>
  <si>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</si>
  <si>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</si>
  <si>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</si>
  <si>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</si>
  <si>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</si>
  <si>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</si>
  <si>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</si>
  <si>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</si>
  <si>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</si>
  <si>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</si>
  <si>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</si>
  <si>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</si>
  <si>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</si>
  <si>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</si>
  <si>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</si>
  <si>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</si>
  <si>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</si>
  <si>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</si>
  <si>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</si>
  <si>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</si>
  <si>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</si>
  <si>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</si>
  <si>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</si>
  <si>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</si>
  <si>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</si>
  <si>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</si>
  <si>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</si>
  <si>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</si>
  <si>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</si>
  <si>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</si>
  <si>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</si>
  <si>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</si>
  <si>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</si>
  <si>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</si>
  <si>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</si>
  <si>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</si>
  <si>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</si>
  <si>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</si>
  <si>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</si>
  <si>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</si>
  <si>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</si>
  <si>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</si>
  <si>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</si>
  <si>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</si>
  <si>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</si>
  <si>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</si>
  <si>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</si>
  <si>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</si>
  <si>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</si>
  <si>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</si>
  <si>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</si>
  <si>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</si>
  <si>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</si>
  <si>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</si>
  <si>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</si>
  <si>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</si>
  <si>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</si>
  <si>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</si>
  <si>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</si>
  <si>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</si>
  <si>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</si>
  <si>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</si>
  <si>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</si>
  <si>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</si>
  <si>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</si>
  <si>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</si>
  <si>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</si>
  <si>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</si>
  <si>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</si>
  <si>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</si>
  <si>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</si>
  <si>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</si>
  <si>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</si>
  <si>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</si>
  <si>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</si>
  <si>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</si>
  <si>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</si>
  <si>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</si>
  <si>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</si>
  <si>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</si>
  <si>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</si>
  <si>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</si>
  <si>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</si>
  <si>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</si>
  <si>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</si>
  <si>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</si>
  <si>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</si>
  <si>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</si>
  <si>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</si>
  <si>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</si>
  <si>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</si>
  <si>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</si>
  <si>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</si>
  <si>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</si>
  <si>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</si>
  <si>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</si>
  <si>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</si>
  <si>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</si>
  <si>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</si>
  <si>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</si>
  <si>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</si>
  <si>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</si>
  <si>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</si>
  <si>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</si>
  <si>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</si>
  <si>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</si>
  <si>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</si>
  <si>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</si>
  <si>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</si>
  <si>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</si>
  <si>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</si>
  <si>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</si>
  <si>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</si>
  <si>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</si>
  <si>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</si>
  <si>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</si>
  <si>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</si>
  <si>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</si>
  <si>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</si>
  <si>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</si>
  <si>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</si>
  <si>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</si>
  <si>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</si>
  <si>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</si>
  <si>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</si>
  <si>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</si>
  <si>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</si>
  <si>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</si>
  <si>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</si>
  <si>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</si>
  <si>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</si>
  <si>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</si>
  <si>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</si>
  <si>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</si>
  <si>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</si>
  <si>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</si>
  <si>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</si>
  <si>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</si>
  <si>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</si>
  <si>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</si>
  <si>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</si>
  <si>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</si>
  <si>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</si>
  <si>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</si>
  <si>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</si>
  <si>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</si>
  <si>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</si>
  <si>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</si>
  <si>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</si>
  <si>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</si>
  <si>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</si>
  <si>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</si>
  <si>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</si>
  <si>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</si>
  <si>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</si>
  <si>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</si>
  <si>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</si>
  <si>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</si>
  <si>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</si>
  <si>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</si>
  <si>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</si>
  <si>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</si>
  <si>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</si>
  <si>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</si>
  <si>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</si>
  <si>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</si>
  <si>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</si>
  <si>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</si>
  <si>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</si>
  <si>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</si>
  <si>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</si>
  <si>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</si>
  <si>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</si>
  <si>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</si>
  <si>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</si>
  <si>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</si>
  <si>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</si>
  <si>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</si>
  <si>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</si>
  <si>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</si>
  <si>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</si>
  <si>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</si>
  <si>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</si>
  <si>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</si>
  <si>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</si>
  <si>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</si>
  <si>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</si>
  <si>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</si>
  <si>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</si>
  <si>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</si>
  <si>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</si>
  <si>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</si>
  <si>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</si>
  <si>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</si>
  <si>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</si>
  <si>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</si>
  <si>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</si>
  <si>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</si>
  <si>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</si>
  <si>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</si>
  <si>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</si>
  <si>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</si>
  <si>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</si>
  <si>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</si>
  <si>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</si>
  <si>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</si>
  <si>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</si>
  <si>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</si>
  <si>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</si>
  <si>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</si>
  <si>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</si>
  <si>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</si>
  <si>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</si>
  <si>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</si>
  <si>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</si>
  <si>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</si>
  <si>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</si>
  <si>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117 map (nuke)</t>
  </si>
  <si>
    <t>121 map (nuke)</t>
  </si>
  <si>
    <t>122 map (over)</t>
  </si>
  <si>
    <t>123 map (vert)</t>
  </si>
  <si>
    <t>124 map (whi)</t>
  </si>
  <si>
    <t>125 map (nuke)</t>
  </si>
  <si>
    <t>1 map (mirage)</t>
  </si>
  <si>
    <t>2 map (anu)</t>
  </si>
  <si>
    <t>Wesdia</t>
  </si>
  <si>
    <t>Chelicopukich</t>
  </si>
  <si>
    <t>3 akk, 1 akk c 4 map</t>
  </si>
  <si>
    <t>1 map (dust)</t>
  </si>
  <si>
    <t>2 map (anc)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</si>
  <si>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</si>
  <si>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</si>
  <si>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</si>
  <si>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</si>
  <si>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</si>
  <si>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</si>
  <si>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</si>
  <si>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</si>
  <si>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</si>
  <si>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</si>
  <si>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</si>
  <si>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</si>
  <si>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</si>
  <si>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</si>
  <si>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</si>
  <si>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</si>
  <si>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</si>
  <si>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</si>
  <si>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</si>
  <si>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</si>
  <si>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</si>
  <si>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</si>
  <si>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</si>
  <si>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</si>
  <si>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</si>
  <si>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</si>
  <si>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</si>
  <si>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</si>
  <si>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</si>
  <si>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</si>
  <si>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</si>
  <si>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</si>
  <si>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</si>
  <si>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</si>
  <si>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</si>
  <si>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</si>
  <si>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</si>
  <si>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</si>
  <si>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</si>
  <si>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</si>
  <si>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</si>
  <si>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</si>
  <si>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44 map (off)</t>
  </si>
  <si>
    <t>45 map (anc)</t>
  </si>
  <si>
    <t>46 map (edin)</t>
  </si>
  <si>
    <t>47 map (dust)</t>
  </si>
  <si>
    <t>48 map (train)</t>
  </si>
  <si>
    <t>50 map (mir)</t>
  </si>
  <si>
    <t>51 map (off)</t>
  </si>
  <si>
    <t>52 map (off)</t>
  </si>
  <si>
    <t>54 map (dust)</t>
  </si>
  <si>
    <t>55 map (mir)</t>
  </si>
  <si>
    <t>56 map (anu)</t>
  </si>
  <si>
    <t>57 map (anc)</t>
  </si>
  <si>
    <t>58 map (bas)</t>
  </si>
  <si>
    <t>59 map (anu)</t>
  </si>
  <si>
    <t>60 map (dust)</t>
  </si>
  <si>
    <t>61 map (mir)</t>
  </si>
  <si>
    <t>62 map (anc)</t>
  </si>
  <si>
    <t>63 map (anu)</t>
  </si>
  <si>
    <t>64 map (train)</t>
  </si>
  <si>
    <t>65 map (vert)</t>
  </si>
  <si>
    <t>66 map (dust)</t>
  </si>
  <si>
    <t>67 map (dust)</t>
  </si>
  <si>
    <t>68 map (mir)</t>
  </si>
  <si>
    <t>15.03.2025</t>
  </si>
  <si>
    <t>127 map (nuke)</t>
  </si>
  <si>
    <t>128 map (over)</t>
  </si>
  <si>
    <t>129 map (inf)</t>
  </si>
  <si>
    <t>130 map (over)</t>
  </si>
  <si>
    <t>131 map (pal)</t>
  </si>
  <si>
    <t>132 map (whi)</t>
  </si>
  <si>
    <t>134 map (over)</t>
  </si>
  <si>
    <t>136 map (vert)</t>
  </si>
  <si>
    <t>137 map (over)</t>
  </si>
  <si>
    <t>10, 10 lvl - draw</t>
  </si>
  <si>
    <t>69 map (dust)</t>
  </si>
  <si>
    <t>138 map (nuke)</t>
  </si>
  <si>
    <t>23.03.2025</t>
  </si>
  <si>
    <t>139 map (vert)</t>
  </si>
  <si>
    <t>140 map (over)</t>
  </si>
  <si>
    <t>141 map (nuke)</t>
  </si>
  <si>
    <t>143 map (nuke)</t>
  </si>
  <si>
    <t>144 map (nuke)</t>
  </si>
  <si>
    <t>145 map (nuke)</t>
  </si>
  <si>
    <t>146 map (inf)</t>
  </si>
  <si>
    <t>147 map (pal)</t>
  </si>
  <si>
    <t>70 map (mir)</t>
  </si>
  <si>
    <t>29.03.2025</t>
  </si>
  <si>
    <t>71 map (vert)</t>
  </si>
  <si>
    <t>72 map (off)</t>
  </si>
  <si>
    <t>73 map (dust)</t>
  </si>
  <si>
    <t>75 map (mir)</t>
  </si>
  <si>
    <t>05.04.2025</t>
  </si>
  <si>
    <t>77 map (nuke)</t>
  </si>
  <si>
    <t>79 map (off)</t>
  </si>
  <si>
    <t>80 map (mir)</t>
  </si>
  <si>
    <t>81 map (inf)</t>
  </si>
  <si>
    <t>82 map (mir)</t>
  </si>
  <si>
    <t>83 map (anu)</t>
  </si>
  <si>
    <t>84 map (nuke)</t>
  </si>
  <si>
    <t>85 map (off)</t>
  </si>
  <si>
    <t>86 map (dust)</t>
  </si>
  <si>
    <t>12.04.2025</t>
  </si>
  <si>
    <t>148 map (vert)</t>
  </si>
  <si>
    <t>149 map (inf)</t>
  </si>
  <si>
    <t>151 map (inf)</t>
  </si>
  <si>
    <t>153 map (vert)</t>
  </si>
  <si>
    <t>13.04.2025</t>
  </si>
  <si>
    <t>154 map (nuke)</t>
  </si>
  <si>
    <t>18.04.2025</t>
  </si>
  <si>
    <t>155 map (whi)</t>
  </si>
  <si>
    <t>19.04.2025</t>
  </si>
  <si>
    <t>157 map (pal)</t>
  </si>
  <si>
    <t>palais (20)</t>
  </si>
  <si>
    <t>160 map (vert)</t>
  </si>
  <si>
    <t>161 map (whi)</t>
  </si>
  <si>
    <t>whistle (17)</t>
  </si>
  <si>
    <t>93 map (dust)</t>
  </si>
  <si>
    <t>OVERPASS (0/2/0)</t>
  </si>
  <si>
    <t>ITALY (2/0/0)</t>
  </si>
  <si>
    <t>10, 10 lvl - win</t>
  </si>
  <si>
    <t>9 lvl x3, 5 lvl, 4 lvl</t>
  </si>
  <si>
    <t>87 map (mir)</t>
  </si>
  <si>
    <t>88 map (dust)</t>
  </si>
  <si>
    <t>89 map (nuke)</t>
  </si>
  <si>
    <t>90 map (mir)</t>
  </si>
  <si>
    <t>91 map (edin)</t>
  </si>
  <si>
    <t>Против 8б 10б 10б 10, 4</t>
  </si>
  <si>
    <t>92 map (anu)</t>
  </si>
  <si>
    <t>Против 10, 9, 4, 9 и 4 лвл</t>
  </si>
  <si>
    <t>94 map (off)</t>
  </si>
  <si>
    <t>95 map (train)</t>
  </si>
  <si>
    <t>96 map (over)</t>
  </si>
  <si>
    <t>97 map (mir)</t>
  </si>
  <si>
    <t>98 map (vert)</t>
  </si>
  <si>
    <t>99 map (dust)</t>
  </si>
  <si>
    <t>100 map (off)</t>
  </si>
  <si>
    <t>101 map (vert)</t>
  </si>
  <si>
    <t>102 map (dust)</t>
  </si>
  <si>
    <t>103 map (mir)</t>
  </si>
  <si>
    <t>104 map (off)</t>
  </si>
  <si>
    <t>105 map (train)</t>
  </si>
  <si>
    <t>106 map (anc)</t>
  </si>
  <si>
    <t>107 map (italy)</t>
  </si>
  <si>
    <t>108 map (train)</t>
  </si>
  <si>
    <t>109 map (anc)</t>
  </si>
  <si>
    <t>110 map (vert)</t>
  </si>
  <si>
    <t>111 map (mir)</t>
  </si>
  <si>
    <t>112 map (bas)</t>
  </si>
  <si>
    <t>114 map (anu)</t>
  </si>
  <si>
    <t>116 map (dust)</t>
  </si>
  <si>
    <t>03.05.2025</t>
  </si>
  <si>
    <t>118 map (mir)</t>
  </si>
  <si>
    <t>119 map (dust)</t>
  </si>
  <si>
    <t>120 map (edin)</t>
  </si>
  <si>
    <t>121 map (dust)</t>
  </si>
  <si>
    <t>122 map (vert)</t>
  </si>
  <si>
    <t>123 map (anc)</t>
  </si>
  <si>
    <t>124 map (off)</t>
  </si>
  <si>
    <t>125 map (train)</t>
  </si>
  <si>
    <t>5 map (inf)</t>
  </si>
  <si>
    <t>04.05.2025</t>
  </si>
  <si>
    <t>INFERNO (2/0/0)</t>
  </si>
  <si>
    <t>8 map (train)</t>
  </si>
  <si>
    <t>TRAIN (0/1/0)</t>
  </si>
  <si>
    <t>9 map (dust)</t>
  </si>
  <si>
    <t>11 map (anu)</t>
  </si>
  <si>
    <t>MIRAGE (11/8/2)</t>
  </si>
  <si>
    <t>INFERNO (6/2/0)</t>
  </si>
  <si>
    <t>TRAIN (3/3/1)</t>
  </si>
  <si>
    <t>NUKE (3/5/1)</t>
  </si>
  <si>
    <t>EDIN (3/2/0)</t>
  </si>
  <si>
    <t>BASALT (1/0/0)</t>
  </si>
  <si>
    <t>OFFICE (7/7/2)</t>
  </si>
  <si>
    <t>VERTIGO (6/4/0)</t>
  </si>
  <si>
    <t>OFFICE (0/0/0)</t>
  </si>
  <si>
    <t>VERTIGO (0/0/0)</t>
  </si>
  <si>
    <t>ANUBIS (1/1/0)</t>
  </si>
  <si>
    <t>NUKE (0/0/0)</t>
  </si>
  <si>
    <t>ITALY (0/0/0)</t>
  </si>
  <si>
    <t>EDIN (0/0/0)</t>
  </si>
  <si>
    <t>OVERPASS (0/0/0)</t>
  </si>
  <si>
    <t>BASALT (0/0/0)</t>
  </si>
  <si>
    <t>10.08.2025</t>
  </si>
  <si>
    <t>162 map (bre)</t>
  </si>
  <si>
    <t>13.08.2025</t>
  </si>
  <si>
    <t>163 map (inf)</t>
  </si>
  <si>
    <t>164 map (vert)</t>
  </si>
  <si>
    <t>165 map (bre)</t>
  </si>
  <si>
    <t>167 map (inf)</t>
  </si>
  <si>
    <t>168 map (nuke)</t>
  </si>
  <si>
    <t>169 map (over)</t>
  </si>
  <si>
    <t>16.08.2025</t>
  </si>
  <si>
    <t>170 map (bre)</t>
  </si>
  <si>
    <t>171 map (dog)</t>
  </si>
  <si>
    <t>vertigo (30)</t>
  </si>
  <si>
    <t>172 map (nuke)</t>
  </si>
  <si>
    <t>173 map (inf)</t>
  </si>
  <si>
    <t>inferno (41)</t>
  </si>
  <si>
    <t>174 map (nuke)</t>
  </si>
  <si>
    <t>175 map (nuke)</t>
  </si>
  <si>
    <t>nuke (39)</t>
  </si>
  <si>
    <t>176 map (over)</t>
  </si>
  <si>
    <t>OVERPASS (26)</t>
  </si>
  <si>
    <t>126 map (dust)</t>
  </si>
  <si>
    <t>DUST (10/11/2)</t>
  </si>
  <si>
    <t>127 map (age)</t>
  </si>
  <si>
    <t>128 map (age)</t>
  </si>
  <si>
    <t>129 map (gra)</t>
  </si>
  <si>
    <t>GRAIL (0/0/1)</t>
  </si>
  <si>
    <t>130 map (age)</t>
  </si>
  <si>
    <t>131 map (age)</t>
  </si>
  <si>
    <t>AGENCY (3/1/0)</t>
  </si>
  <si>
    <t>132 map (anc)</t>
  </si>
  <si>
    <t>ANCIENT (6/3/2)</t>
  </si>
  <si>
    <t>133 map (anu)</t>
  </si>
  <si>
    <t>ANUBIS (5/4/0)</t>
  </si>
  <si>
    <t>12 map (dust)</t>
  </si>
  <si>
    <t>14 map (mir)</t>
  </si>
  <si>
    <t>DUST (2/1/0)</t>
  </si>
  <si>
    <t>16 map (anc)</t>
  </si>
  <si>
    <t>ANCIENT (1/0/0)</t>
  </si>
  <si>
    <t>17 map (mir)</t>
  </si>
  <si>
    <t>18 map (mir)</t>
  </si>
  <si>
    <t>MIRAGE (4/5/0)</t>
  </si>
  <si>
    <t>brewery (3)</t>
  </si>
  <si>
    <t>dogtown (1)</t>
  </si>
  <si>
    <t>10, 9 lvl - 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</si>
</sst>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9C5700"/>
      <name val="Calibri"/>
    </font>
    <font>
      <sz val="11"/>
      <color rgb="FFFFFFFF"/>
      <name val="Calibri"/>
    </font>
    <font>
      <sz val="11"/>
      <color theme="1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4472C4"/>
      </patternFill>
    </fill>
    <fill>
      <patternFill patternType="solid">
        <fgColor rgb="FFE2EFD9"/>
      </patternFill>
    </fill>
    <fill>
      <patternFill patternType="solid">
        <fgColor rgb="FFD9E1F2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7" fillId="14" borderId="0" applyNumberFormat="0" applyBorder="0" applyAlignment="0" applyProtection="0"/>
    <xf numFmtId="0" fontId="3" fillId="17" borderId="2" applyNumberFormat="0" applyFont="0" applyAlignment="0" applyProtection="0"/>
    <xf numFmtId="0" fontId="18" fillId="15" borderId="0" applyNumberFormat="0" applyBorder="0" applyAlignment="0" applyProtection="0"/>
    <xf numFmtId="0" fontId="19" fillId="16" borderId="0" applyNumberFormat="0" applyBorder="0" applyAlignment="0" applyProtection="0"/>
  </cellStyleXfs>
  <cellXfs count="667">
    <xf numFmtId="0" fontId="0" fillId="0" borderId="0" xfId="0"/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5" fillId="3" borderId="1" xfId="0" applyFont="1" applyFill="1" applyBorder="1"/>
    <xf numFmtId="0" fontId="5" fillId="3" borderId="2" xfId="0" applyFont="1" applyFill="1" applyBorder="1"/>
    <xf numFmtId="0" fontId="6" fillId="4" borderId="1" xfId="0" applyFont="1" applyFill="1" applyBorder="1"/>
    <xf numFmtId="0" fontId="6" fillId="4" borderId="2" xfId="0" applyFont="1" applyFill="1" applyBorder="1"/>
    <xf numFmtId="0" fontId="7" fillId="5" borderId="1" xfId="0" applyFont="1" applyFill="1" applyBorder="1"/>
    <xf numFmtId="0" fontId="7" fillId="5" borderId="2" xfId="0" applyFont="1" applyFill="1" applyBorder="1"/>
    <xf numFmtId="0" fontId="8" fillId="6" borderId="1" xfId="0" applyFont="1" applyFill="1" applyBorder="1"/>
    <xf numFmtId="0" fontId="8" fillId="6" borderId="2" xfId="0" applyFont="1" applyFill="1" applyBorder="1"/>
    <xf numFmtId="14" fontId="4" fillId="2" borderId="1" xfId="0" applyNumberFormat="1" applyFont="1" applyFill="1" applyBorder="1"/>
    <xf numFmtId="0" fontId="8" fillId="7" borderId="2" xfId="0" applyFont="1" applyFill="1" applyBorder="1"/>
    <xf numFmtId="14" fontId="6" fillId="4" borderId="1" xfId="0" applyNumberFormat="1" applyFont="1" applyFill="1" applyBorder="1"/>
    <xf numFmtId="14" fontId="5" fillId="3" borderId="1" xfId="0" applyNumberFormat="1" applyFont="1" applyFill="1" applyBorder="1"/>
    <xf numFmtId="2" fontId="8" fillId="0" borderId="0" xfId="0" applyNumberFormat="1" applyFont="1"/>
    <xf numFmtId="14" fontId="8" fillId="0" borderId="0" xfId="0" applyNumberFormat="1" applyFont="1"/>
    <xf numFmtId="14" fontId="7" fillId="8" borderId="1" xfId="0" applyNumberFormat="1" applyFont="1" applyFill="1" applyBorder="1"/>
    <xf numFmtId="0" fontId="7" fillId="8" borderId="1" xfId="0" applyFont="1" applyFill="1" applyBorder="1"/>
    <xf numFmtId="49" fontId="8" fillId="0" borderId="0" xfId="0" applyNumberFormat="1" applyFont="1"/>
    <xf numFmtId="49" fontId="5" fillId="3" borderId="1" xfId="0" applyNumberFormat="1" applyFont="1" applyFill="1" applyBorder="1"/>
    <xf numFmtId="49" fontId="4" fillId="2" borderId="1" xfId="0" applyNumberFormat="1" applyFont="1" applyFill="1" applyBorder="1"/>
    <xf numFmtId="49" fontId="6" fillId="4" borderId="1" xfId="0" applyNumberFormat="1" applyFont="1" applyFill="1" applyBorder="1"/>
    <xf numFmtId="0" fontId="8" fillId="0" borderId="0" xfId="0" applyFont="1"/>
    <xf numFmtId="2" fontId="4" fillId="2" borderId="1" xfId="0" applyNumberFormat="1" applyFont="1" applyFill="1" applyBorder="1"/>
    <xf numFmtId="2" fontId="5" fillId="3" borderId="1" xfId="0" applyNumberFormat="1" applyFont="1" applyFill="1" applyBorder="1"/>
    <xf numFmtId="2" fontId="6" fillId="4" borderId="1" xfId="0" applyNumberFormat="1" applyFont="1" applyFill="1" applyBorder="1"/>
    <xf numFmtId="2" fontId="7" fillId="5" borderId="1" xfId="0" applyNumberFormat="1" applyFont="1" applyFill="1" applyBorder="1"/>
    <xf numFmtId="2" fontId="8" fillId="9" borderId="1" xfId="0" applyNumberFormat="1" applyFont="1" applyFill="1" applyBorder="1"/>
    <xf numFmtId="0" fontId="10" fillId="10" borderId="16" xfId="0" applyFont="1" applyFill="1" applyBorder="1"/>
    <xf numFmtId="0" fontId="8" fillId="11" borderId="1" xfId="0" applyFont="1" applyFill="1" applyBorder="1"/>
    <xf numFmtId="0" fontId="11" fillId="0" borderId="17" xfId="0" applyFont="1" applyBorder="1"/>
    <xf numFmtId="0" fontId="12" fillId="10" borderId="18" xfId="0" applyFont="1" applyFill="1" applyBorder="1"/>
    <xf numFmtId="164" fontId="5" fillId="3" borderId="1" xfId="0" applyNumberFormat="1" applyFont="1" applyFill="1" applyBorder="1"/>
    <xf numFmtId="0" fontId="13" fillId="0" borderId="0" xfId="0" applyFont="1"/>
    <xf numFmtId="0" fontId="13" fillId="0" borderId="0" xfId="0" applyFont="1" applyAlignment="1">
      <alignment horizontal="right"/>
    </xf>
    <xf numFmtId="0" fontId="13" fillId="4" borderId="0" xfId="0" applyFont="1" applyFill="1"/>
    <xf numFmtId="0" fontId="13" fillId="2" borderId="0" xfId="0" applyFont="1" applyFill="1"/>
    <xf numFmtId="164" fontId="13" fillId="4" borderId="0" xfId="0" applyNumberFormat="1" applyFont="1" applyFill="1"/>
    <xf numFmtId="164" fontId="14" fillId="3" borderId="0" xfId="0" applyNumberFormat="1" applyFont="1" applyFill="1"/>
    <xf numFmtId="0" fontId="14" fillId="3" borderId="0" xfId="0" applyFont="1" applyFill="1"/>
    <xf numFmtId="0" fontId="13" fillId="3" borderId="0" xfId="0" applyFont="1" applyFill="1"/>
    <xf numFmtId="0" fontId="7" fillId="5" borderId="0" xfId="0" applyFont="1" applyFill="1"/>
    <xf numFmtId="164" fontId="13" fillId="2" borderId="0" xfId="0" applyNumberFormat="1" applyFont="1" applyFill="1"/>
    <xf numFmtId="0" fontId="5" fillId="2" borderId="1" xfId="0" applyFont="1" applyFill="1" applyBorder="1"/>
    <xf numFmtId="0" fontId="15" fillId="5" borderId="1" xfId="0" applyFont="1" applyFill="1" applyBorder="1"/>
    <xf numFmtId="0" fontId="4" fillId="2" borderId="0" xfId="0" applyFont="1" applyFill="1"/>
    <xf numFmtId="0" fontId="13" fillId="12" borderId="0" xfId="0" applyFont="1" applyFill="1"/>
    <xf numFmtId="0" fontId="13" fillId="12" borderId="2" xfId="0" applyFont="1" applyFill="1" applyBorder="1"/>
    <xf numFmtId="164" fontId="13" fillId="3" borderId="0" xfId="0" applyNumberFormat="1" applyFont="1" applyFill="1"/>
    <xf numFmtId="0" fontId="5" fillId="3" borderId="16" xfId="0" applyFont="1" applyFill="1" applyBorder="1"/>
    <xf numFmtId="0" fontId="13" fillId="7" borderId="2" xfId="0" applyFont="1" applyFill="1" applyBorder="1"/>
    <xf numFmtId="0" fontId="5" fillId="3" borderId="0" xfId="0" applyFont="1" applyFill="1"/>
    <xf numFmtId="0" fontId="4" fillId="2" borderId="0" xfId="0" applyFont="1" applyFill="1" applyAlignment="1">
      <alignment horizontal="right"/>
    </xf>
    <xf numFmtId="0" fontId="13" fillId="7" borderId="22" xfId="0" applyFont="1" applyFill="1" applyBorder="1" applyAlignment="1">
      <alignment horizontal="right"/>
    </xf>
    <xf numFmtId="0" fontId="5" fillId="3" borderId="0" xfId="0" applyFont="1" applyFill="1" applyAlignment="1">
      <alignment horizontal="right"/>
    </xf>
    <xf numFmtId="0" fontId="15" fillId="13" borderId="0" xfId="0" applyFont="1" applyFill="1"/>
    <xf numFmtId="0" fontId="6" fillId="4" borderId="0" xfId="0" applyFont="1" applyFill="1"/>
    <xf numFmtId="0" fontId="13" fillId="6" borderId="0" xfId="0" applyFont="1" applyFill="1"/>
    <xf numFmtId="0" fontId="13" fillId="7" borderId="22" xfId="0" applyFont="1" applyFill="1" applyBorder="1"/>
    <xf numFmtId="0" fontId="6" fillId="4" borderId="0" xfId="0" applyFont="1" applyFill="1" applyAlignment="1">
      <alignment horizontal="right"/>
    </xf>
    <xf numFmtId="0" fontId="13" fillId="12" borderId="0" xfId="0" applyFont="1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17" fillId="14" borderId="0" xfId="1" applyAlignment="1"/>
    <xf numFmtId="0" fontId="13" fillId="17" borderId="2" xfId="2" applyFont="1" applyAlignment="1"/>
    <xf numFmtId="0" fontId="18" fillId="15" borderId="0" xfId="3" applyAlignment="1"/>
    <xf numFmtId="0" fontId="2" fillId="16" borderId="0" xfId="0" applyFont="1" applyFill="1"/>
    <xf numFmtId="0" fontId="0" fillId="0" borderId="0" xfId="0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0" borderId="0" xfId="0"/>
    <xf numFmtId="0" fontId="1" fillId="21" borderId="24" xfId="0" applyFont="1" applyFill="1" applyBorder="1" applyAlignment="1">
      <alignment wrapText="1"/>
    </xf>
    <xf numFmtId="0" fontId="1" fillId="22" borderId="24" xfId="0" applyFont="1" applyFill="1" applyBorder="1" applyAlignment="1">
      <alignment wrapText="1"/>
    </xf>
    <xf numFmtId="0" fontId="1" fillId="23" borderId="24" xfId="0" applyFont="1" applyFill="1" applyBorder="1" applyAlignment="1">
      <alignment wrapText="1"/>
    </xf>
    <xf numFmtId="14" fontId="1" fillId="22" borderId="24" xfId="0" applyNumberFormat="1" applyFont="1" applyFill="1" applyBorder="1" applyAlignment="1">
      <alignment horizontal="right" wrapText="1"/>
    </xf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8" fillId="0" borderId="0" xfId="0" applyFont="1" applyAlignment="1">
      <alignment horizontal="center"/>
    </xf>
    <xf numFmtId="0" fontId="0" fillId="0" borderId="0" xfId="0"/>
    <xf numFmtId="0" fontId="19" fillId="16" borderId="0" xfId="4"/>
    <xf numFmtId="0" fontId="0" fillId="0" borderId="0" xfId="0" applyAlignment="1"/>
    <xf numFmtId="0" fontId="8" fillId="0" borderId="0" xfId="0" applyFont="1" applyAlignment="1"/>
    <xf numFmtId="0" fontId="0" fillId="0" borderId="0" xfId="0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5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164" fontId="19" fillId="16" borderId="0" xfId="4" applyNumberFormat="1"/>
    <xf numFmtId="0" fontId="4" fillId="2" borderId="3" xfId="0" applyFont="1" applyFill="1" applyBorder="1" applyAlignment="1">
      <alignment horizontal="center"/>
    </xf>
    <xf numFmtId="0" fontId="9" fillId="0" borderId="4" xfId="0" applyFont="1" applyBorder="1"/>
    <xf numFmtId="0" fontId="5" fillId="3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/>
    <xf numFmtId="0" fontId="9" fillId="0" borderId="5" xfId="0" applyFont="1" applyBorder="1"/>
    <xf numFmtId="0" fontId="8" fillId="7" borderId="6" xfId="0" applyFont="1" applyFill="1" applyBorder="1" applyAlignment="1">
      <alignment horizontal="center"/>
    </xf>
    <xf numFmtId="0" fontId="9" fillId="0" borderId="7" xfId="0" applyFont="1" applyBorder="1"/>
    <xf numFmtId="0" fontId="9" fillId="0" borderId="8" xfId="0" applyFont="1" applyBorder="1"/>
    <xf numFmtId="0" fontId="10" fillId="10" borderId="9" xfId="0" applyFont="1" applyFill="1" applyBorder="1" applyAlignment="1">
      <alignment horizontal="center"/>
    </xf>
    <xf numFmtId="0" fontId="9" fillId="0" borderId="10" xfId="0" applyFont="1" applyBorder="1"/>
    <xf numFmtId="0" fontId="9" fillId="0" borderId="11" xfId="0" applyFont="1" applyBorder="1"/>
    <xf numFmtId="0" fontId="8" fillId="11" borderId="12" xfId="0" applyFont="1" applyFill="1" applyBorder="1" applyAlignment="1">
      <alignment horizontal="center"/>
    </xf>
    <xf numFmtId="0" fontId="9" fillId="0" borderId="13" xfId="0" applyFont="1" applyBorder="1"/>
    <xf numFmtId="0" fontId="9" fillId="0" borderId="14" xfId="0" applyFont="1" applyBorder="1"/>
    <xf numFmtId="0" fontId="4" fillId="2" borderId="15" xfId="0" applyFont="1" applyFill="1" applyBorder="1" applyAlignment="1">
      <alignment horizontal="center"/>
    </xf>
    <xf numFmtId="0" fontId="12" fillId="10" borderId="19" xfId="0" applyFont="1" applyFill="1" applyBorder="1" applyAlignment="1">
      <alignment horizontal="center"/>
    </xf>
    <xf numFmtId="0" fontId="9" fillId="0" borderId="20" xfId="0" applyFont="1" applyBorder="1"/>
    <xf numFmtId="0" fontId="9" fillId="0" borderId="21" xfId="0" applyFont="1" applyBorder="1"/>
    <xf numFmtId="0" fontId="19" fillId="16" borderId="0" xfId="4" applyAlignment="1">
      <alignment horizontal="center"/>
    </xf>
    <xf numFmtId="0" fontId="0" fillId="0" borderId="0" xfId="0" applyAlignment="1">
      <alignment horizontal="center"/>
    </xf>
    <xf numFmtId="0" fontId="8" fillId="7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19" fillId="16" borderId="0" xfId="4"/>
  </cellXfs>
  <cellStyles count="5">
    <cellStyle name="Нейтральный" xfId="3" builtinId="28"/>
    <cellStyle name="Обычный" xfId="0" builtinId="0"/>
    <cellStyle name="Плохой" xfId="4" builtinId="27"/>
    <cellStyle name="Примечание" xfId="2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641" t="s">
        <v>373</v>
      </c>
      <c r="G3" s="642"/>
      <c r="H3" s="642"/>
      <c r="I3" s="641" t="s">
        <v>374</v>
      </c>
      <c r="J3" s="642"/>
      <c r="K3" s="642"/>
      <c r="L3" s="641" t="s">
        <v>375</v>
      </c>
      <c r="M3" s="642"/>
      <c r="N3" s="642"/>
      <c r="O3" s="641" t="s">
        <v>376</v>
      </c>
      <c r="P3" s="642"/>
      <c r="Q3" s="642"/>
      <c r="R3" s="641" t="s">
        <v>377</v>
      </c>
      <c r="S3" s="642"/>
      <c r="T3" s="641" t="s">
        <v>378</v>
      </c>
      <c r="U3" s="642"/>
      <c r="V3" s="641" t="s">
        <v>379</v>
      </c>
      <c r="W3" s="642"/>
      <c r="X3" s="642"/>
      <c r="Y3" s="641" t="s">
        <v>380</v>
      </c>
      <c r="Z3" s="642"/>
      <c r="AA3" s="642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637" t="s">
        <v>641</v>
      </c>
      <c r="B1" s="643"/>
      <c r="C1" s="643"/>
      <c r="D1" s="638"/>
      <c r="E1" s="639" t="s">
        <v>642</v>
      </c>
      <c r="F1" s="643"/>
      <c r="G1" s="643"/>
      <c r="H1" s="643"/>
      <c r="I1" s="643"/>
      <c r="J1" s="638"/>
      <c r="K1" s="640" t="s">
        <v>643</v>
      </c>
      <c r="L1" s="643"/>
      <c r="M1" s="643"/>
      <c r="N1" s="638"/>
      <c r="O1" s="644" t="s">
        <v>644</v>
      </c>
      <c r="P1" s="645"/>
      <c r="Q1" s="645"/>
      <c r="R1" s="645"/>
      <c r="S1" s="646"/>
      <c r="T1" s="647" t="s">
        <v>645</v>
      </c>
      <c r="U1" s="648"/>
      <c r="V1" s="648"/>
      <c r="W1" s="648"/>
      <c r="X1" s="649"/>
      <c r="Y1" s="650" t="s">
        <v>646</v>
      </c>
      <c r="Z1" s="651"/>
      <c r="AA1" s="651"/>
      <c r="AB1" s="652"/>
      <c r="AC1" s="653" t="s">
        <v>647</v>
      </c>
      <c r="AD1" s="643"/>
      <c r="AE1" s="643"/>
      <c r="AF1" s="643"/>
      <c r="AG1" s="638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0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1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641" t="s">
        <v>651</v>
      </c>
      <c r="B8" s="642"/>
      <c r="C8" s="642"/>
      <c r="D8" s="642"/>
      <c r="E8" s="642"/>
      <c r="F8" s="642"/>
      <c r="G8" s="642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2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2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2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2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2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2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2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2">
        <v>0</v>
      </c>
    </row>
    <row r="18" spans="1:13" x14ac:dyDescent="0.25">
      <c r="A18" s="33" t="s">
        <v>707</v>
      </c>
      <c r="B18" s="33" t="s">
        <v>708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20" spans="1:13" x14ac:dyDescent="0.25">
      <c r="A20" s="33" t="s">
        <v>709</v>
      </c>
      <c r="B20" s="654" t="s">
        <v>710</v>
      </c>
      <c r="C20" s="655"/>
      <c r="D20" s="655"/>
      <c r="E20" s="655"/>
      <c r="F20" s="655"/>
      <c r="G20" s="655"/>
      <c r="H20" s="656"/>
    </row>
    <row r="21" spans="1:13" ht="15.75" customHeight="1" x14ac:dyDescent="0.25"/>
    <row r="22" spans="1:13" ht="15.75" customHeight="1" x14ac:dyDescent="0.25">
      <c r="A22" s="654" t="s">
        <v>711</v>
      </c>
      <c r="B22" s="655"/>
      <c r="C22" s="656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A8:G8"/>
    <mergeCell ref="B20:H20"/>
    <mergeCell ref="A22:C22"/>
    <mergeCell ref="A1:D1"/>
    <mergeCell ref="E1:J1"/>
    <mergeCell ref="K1:N1"/>
    <mergeCell ref="O1:S1"/>
    <mergeCell ref="T1:X1"/>
    <mergeCell ref="Y1:AB1"/>
    <mergeCell ref="AC1:AG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C205"/>
  <sheetViews>
    <sheetView tabSelected="1" workbookViewId="0">
      <pane ySplit="1" topLeftCell="A166" activePane="bottomLeft" state="frozen"/>
      <selection pane="bottomLeft" activeCell="L187" sqref="L187"/>
    </sheetView>
  </sheetViews>
  <sheetFormatPr defaultColWidth="14.42578125" defaultRowHeight="15" customHeight="1" x14ac:dyDescent="0.25"/>
  <cols>
    <col min="1" max="1" width="14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  <col min="33" max="40" width="8.7109375" style="361" customWidth="1"/>
  </cols>
  <sheetData>
    <row r="1" spans="1:40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40" x14ac:dyDescent="0.25">
      <c r="A2" s="15">
        <v>45662</v>
      </c>
      <c r="B2" s="4" t="s">
        <v>713</v>
      </c>
      <c r="C2" s="4"/>
      <c r="D2" s="4"/>
      <c r="E2" s="4"/>
    </row>
    <row r="3" spans="1:40" x14ac:dyDescent="0.25">
      <c r="A3" s="1" t="s">
        <v>714</v>
      </c>
      <c r="B3" s="1">
        <v>1.5</v>
      </c>
      <c r="C3" s="1">
        <v>1.33</v>
      </c>
      <c r="H3" s="660" t="s">
        <v>1033</v>
      </c>
      <c r="I3" s="642"/>
      <c r="J3" s="642"/>
      <c r="K3" s="642"/>
      <c r="L3" s="660" t="s">
        <v>1036</v>
      </c>
      <c r="M3" s="642"/>
      <c r="N3" s="642"/>
      <c r="O3" s="642"/>
      <c r="P3" s="661" t="s">
        <v>951</v>
      </c>
      <c r="Q3" s="642"/>
      <c r="R3" s="642"/>
      <c r="S3" s="642"/>
      <c r="T3" s="661" t="s">
        <v>948</v>
      </c>
      <c r="U3" s="642"/>
      <c r="V3" s="642"/>
      <c r="W3" s="642"/>
      <c r="X3" s="662" t="s">
        <v>1038</v>
      </c>
      <c r="Y3" s="642"/>
      <c r="Z3" s="642"/>
      <c r="AA3" s="642"/>
      <c r="AB3" s="659" t="s">
        <v>1030</v>
      </c>
      <c r="AC3" s="642"/>
      <c r="AD3" s="642"/>
      <c r="AE3" s="642"/>
      <c r="AF3" s="657" t="s">
        <v>1060</v>
      </c>
      <c r="AG3" s="657"/>
      <c r="AH3" s="657"/>
      <c r="AI3" s="657"/>
      <c r="AJ3" s="641" t="s">
        <v>1061</v>
      </c>
      <c r="AK3" s="641"/>
      <c r="AL3" s="641"/>
      <c r="AM3" s="641"/>
      <c r="AN3" s="360"/>
    </row>
    <row r="4" spans="1:40" x14ac:dyDescent="0.25">
      <c r="A4" s="1" t="s">
        <v>715</v>
      </c>
      <c r="B4" s="1">
        <v>0.9</v>
      </c>
      <c r="C4" s="1">
        <v>0.54</v>
      </c>
      <c r="H4" s="1">
        <f>AVERAGE(B6,B8,B10,B11,B13,B14,B16,B17,B23,B30,B42,B50,B53,B55,B60,B66,B70,B77,B79,B84,B97,B101,B106,B109,B115,B119,B126,B134,B136,B138,B145,B149,B167,B171,B173,B174,B184,B190,B193,B194,B201)</f>
        <v>0.98682926829268292</v>
      </c>
      <c r="I4" s="1">
        <f>AVERAGE(C6,C8,C10,C11,C13,C14,C16,C17,C23,C30,C42,C50,C53,C55,C60,C66,C70,C77,C79,C84,C97,C101,C106,C109,C115,C119,C126,C134,C136,C138,C145,C149,C167,C171,C173,C174,C184,C190,C193,C194,C201)</f>
        <v>0.89894736842105272</v>
      </c>
      <c r="J4" s="1">
        <f>AVERAGE(D6,D8,D10,D11,D13,D14,D16,D17,D23,D30,D42,D50,D53,D55,D60,D66,D70,D77,D79,D84,D97,D101,D106,D109,D115,D119,D126,D134,D136,D138,D145,D149,D167,D171,D173,D174,D184,D190,D193,D194,D201)</f>
        <v>0.2</v>
      </c>
      <c r="K4" s="1">
        <f>AVERAGE(E6,E8,E10,E11,E13,E14,E16,E17,E23,E30,E42,E50,E53,E55,E60,E66,E70,E77,E79,E84,E97,E101,E106,E109,E115,E119,E126,E134,E136,E138,E145,E149,E167,E171,E173,E174,E184,E190,E193,E194,E201)</f>
        <v>0.51500000000000001</v>
      </c>
      <c r="L4" s="1">
        <f>AVERAGE(B3,B5,B18,B27,B28,B32,B34,B36,B44,B56,B61,B63,B69,B75,B88,B96,B99,B105,B111,B116,B117,B128,B133,B139,B144,B147,B158,B162,B163,B164,B165,B166,B172,B177,B183,B195,B200,B202,B203)</f>
        <v>1.0853846153846154</v>
      </c>
      <c r="M4" s="1">
        <f>AVERAGE(C3,C5,C18,C27,C28,C32,C34,C36,C44,C56,C61,C63,C69,C75,C88,C96,C99,C105,C111,C116,C117,C128,C133,C139,C144,C147,C158,C162,C163,C164,C165,C166,C172,C177,C183,C195,C200,C202,C203)</f>
        <v>1.0137142857142856</v>
      </c>
      <c r="N4" s="1">
        <f>AVERAGE(D3,D5,D18,D27,D28,D32,D34,D36,D44,D56,D61,D63,D69,D75,D88,D96,D99,D105,D111,D116,D117,D128,D133,D139,D144,D147,D158,D162,D163,D164,D165,D166,D172,D177,D183,D195,D200,D202,D203)</f>
        <v>0.88</v>
      </c>
      <c r="O4" s="1">
        <f>AVERAGE(E3,E5,E18,E27,E28,E32,E34,E36,E44,E56,E61,E63,E69,E75,E88,E96,E99,E105,E111,E116,E117,E128,E133,E139,E144,E147,E158,E162,E163,E164,E165,E166,E172,E177,E183,E195,E200,E202,E203)</f>
        <v>0.6333333333333333</v>
      </c>
      <c r="P4" s="1">
        <f>AVERAGE(B4,B19,B20,B31,B43,B68,B72,B76,B85,B110,B122,B124,B127,B143,B152,B179,B186)</f>
        <v>0.97882352941176476</v>
      </c>
      <c r="Q4" s="1">
        <f>AVERAGE(C4,C19,C20,C31,C43,C68,C72,C76,C85,C110,C122,C124,C127,C143,C152,C179,C186)</f>
        <v>0.86437500000000012</v>
      </c>
      <c r="R4" s="1">
        <f>AVERAGE(D4,D19,D20,D31,D43,D68,D72,D76,D85,D110,D122,D124,D127,D143,D152,D179,D186)</f>
        <v>1.08</v>
      </c>
      <c r="S4" s="1" t="e">
        <f>AVERAGE(E4,E19,E20,E31,E43,E68,E72,E76,E85,E110,E122,E124,E127,E143,E152,E179,E186)</f>
        <v>#DIV/0!</v>
      </c>
      <c r="T4" s="1">
        <f>AVERAGE(B7,B33,B35,B46,B57,B58,B67,B71,B81,B87,B91,B100,B103,B104,B108,B120,B129,B151,B168,B182)</f>
        <v>1.2050000000000003</v>
      </c>
      <c r="U4" s="1">
        <f>AVERAGE(C7,C33,C35,C46,C57,C58,C67,C71,C81,C87,C91,C100,C103,C104,C108,C120,C129,C151,C168,C182)</f>
        <v>1.0694117647058823</v>
      </c>
      <c r="V4" s="1">
        <f>AVERAGE(D7,D33,D35,D46,D57,D58,D67,D71,D81,D87,D91,D100,D103,D104,D108,D120,D129,D151,D168,D182)</f>
        <v>0.95</v>
      </c>
      <c r="W4" s="1">
        <f>AVERAGE(E7,E33,E35,E46,E57,E58,E67,E71,E81,E87,E91,E100,E103,E104,E108,E120,E129,E151,E168,E182)</f>
        <v>1.155</v>
      </c>
      <c r="X4" s="1">
        <f>AVERAGE(B21,B24,B39,B40,B47,B49,B51,B52,B65,B80,B82,B92,B93,B112,B130,B140,B148,B150,B153,B154,B155,B157,B161,B181,B196,B204)</f>
        <v>1.0934615384615385</v>
      </c>
      <c r="Y4" s="1">
        <f t="shared" ref="Y4:AA4" si="0">AVERAGE(C21,C24,C39,C40,C47,C49,C51,C52,C65,C80,C82,C92,C93,C112,C130,C140,C148,C150,C153,C154,C155,C157,C161,C181,C196,C204)</f>
        <v>1.1856521739130435</v>
      </c>
      <c r="Z4" s="1" t="e">
        <f t="shared" si="0"/>
        <v>#DIV/0!</v>
      </c>
      <c r="AA4" s="1">
        <f t="shared" si="0"/>
        <v>0.9</v>
      </c>
      <c r="AB4" s="1">
        <f>AVERAGE(B15,B25,B26,B37,B38,B45,B48,B59,B64,B73,B78,B86,B94,B95,B98,B113,B121,B123,B131,B142,B156,B160,B170,B175,B185,B188,B191,B192,B198,B199)</f>
        <v>0.9750000000000002</v>
      </c>
      <c r="AC4" s="1">
        <f t="shared" ref="AC4:AE4" si="1">AVERAGE(C15,C25,C26,C37,C38,C45,C48,C59,C64,C73,C78,C86,C94,C95,C98,C113,C121,C123,C131,C142,C156,C160,C170,C175,C185,C188,C191,C192,C198,C199)</f>
        <v>0.9375</v>
      </c>
      <c r="AD4" s="1">
        <f t="shared" si="1"/>
        <v>1.22</v>
      </c>
      <c r="AE4" s="1">
        <f t="shared" si="1"/>
        <v>0.87</v>
      </c>
      <c r="AF4" s="1">
        <f>AVERAGE(B188,B192,B198)</f>
        <v>0.64666666666666661</v>
      </c>
      <c r="AG4" s="1">
        <f t="shared" ref="AG4:AI4" si="2">AVERAGE(C188,C192,C198)</f>
        <v>0.83666666666666656</v>
      </c>
      <c r="AH4" s="1" t="e">
        <f t="shared" si="2"/>
        <v>#DIV/0!</v>
      </c>
      <c r="AI4" s="1" t="e">
        <f t="shared" si="2"/>
        <v>#DIV/0!</v>
      </c>
      <c r="AJ4" s="1">
        <f>AVERAGE(B199)</f>
        <v>0.8</v>
      </c>
      <c r="AK4" s="1">
        <f>AVERAGE(C199)</f>
        <v>0.7</v>
      </c>
      <c r="AL4" s="1" t="e">
        <f>AVERAGE(D199)</f>
        <v>#DIV/0!</v>
      </c>
      <c r="AM4" s="1" t="e">
        <f>AVERAGE(E199)</f>
        <v>#DIV/0!</v>
      </c>
    </row>
    <row r="5" spans="1:40" x14ac:dyDescent="0.25">
      <c r="A5" s="1" t="s">
        <v>716</v>
      </c>
      <c r="B5" s="1">
        <v>0.56999999999999995</v>
      </c>
      <c r="C5" s="1">
        <v>1.06</v>
      </c>
      <c r="H5" s="658">
        <f>AVERAGE(H4:K4)</f>
        <v>0.65019415917843393</v>
      </c>
      <c r="I5" s="658"/>
      <c r="J5" s="658"/>
      <c r="K5" s="658"/>
      <c r="L5" s="658">
        <f>AVERAGE(L4:O4)</f>
        <v>0.90310805860805854</v>
      </c>
      <c r="M5" s="658"/>
      <c r="N5" s="658"/>
      <c r="O5" s="658"/>
      <c r="P5" s="658" t="e">
        <f t="shared" ref="P5" si="3">AVERAGE(P4:S4)</f>
        <v>#DIV/0!</v>
      </c>
      <c r="Q5" s="658"/>
      <c r="R5" s="658"/>
      <c r="S5" s="658"/>
      <c r="T5" s="658">
        <f t="shared" ref="T5" si="4">AVERAGE(T4:W4)</f>
        <v>1.0948529411764707</v>
      </c>
      <c r="U5" s="658"/>
      <c r="V5" s="658"/>
      <c r="W5" s="658"/>
      <c r="X5" s="658" t="e">
        <f t="shared" ref="X5" si="5">AVERAGE(X4:AA4)</f>
        <v>#DIV/0!</v>
      </c>
      <c r="Y5" s="658"/>
      <c r="Z5" s="658"/>
      <c r="AA5" s="658"/>
      <c r="AB5" s="658">
        <f t="shared" ref="AB5" si="6">AVERAGE(AB4:AE4)</f>
        <v>1.0006250000000001</v>
      </c>
      <c r="AC5" s="658"/>
      <c r="AD5" s="658"/>
      <c r="AE5" s="658"/>
      <c r="AF5" s="658" t="e">
        <f>AVERAGE(AF4:AI4)</f>
        <v>#DIV/0!</v>
      </c>
      <c r="AG5" s="658"/>
      <c r="AH5" s="658"/>
      <c r="AI5" s="658"/>
      <c r="AJ5" s="658" t="e">
        <f>AVERAGE(AJ4:AM4)</f>
        <v>#DIV/0!</v>
      </c>
      <c r="AK5" s="658"/>
      <c r="AL5" s="658"/>
      <c r="AM5" s="658"/>
    </row>
    <row r="6" spans="1:40" x14ac:dyDescent="0.25">
      <c r="A6" s="1" t="s">
        <v>717</v>
      </c>
      <c r="B6" s="1">
        <v>1.91</v>
      </c>
      <c r="C6" s="1">
        <v>1.02</v>
      </c>
    </row>
    <row r="7" spans="1:40" x14ac:dyDescent="0.25">
      <c r="A7" s="1" t="s">
        <v>718</v>
      </c>
      <c r="B7" s="1">
        <v>1.2</v>
      </c>
      <c r="C7" s="1">
        <v>1.37</v>
      </c>
    </row>
    <row r="8" spans="1:40" x14ac:dyDescent="0.25">
      <c r="A8" s="1" t="s">
        <v>719</v>
      </c>
      <c r="B8" s="1">
        <v>1.29</v>
      </c>
      <c r="C8" s="1">
        <v>0.85</v>
      </c>
    </row>
    <row r="9" spans="1:40" x14ac:dyDescent="0.25">
      <c r="A9" s="1" t="s">
        <v>720</v>
      </c>
      <c r="B9" s="1">
        <v>1.08</v>
      </c>
      <c r="C9" s="1">
        <v>0.13</v>
      </c>
    </row>
    <row r="10" spans="1:40" x14ac:dyDescent="0.25">
      <c r="A10" s="1" t="s">
        <v>387</v>
      </c>
      <c r="B10" s="1">
        <v>1.3</v>
      </c>
      <c r="C10" s="1">
        <v>1.57</v>
      </c>
    </row>
    <row r="11" spans="1:40" x14ac:dyDescent="0.25">
      <c r="A11" s="1" t="s">
        <v>388</v>
      </c>
      <c r="B11" s="1">
        <v>1.36</v>
      </c>
      <c r="C11" s="1">
        <v>1.48</v>
      </c>
    </row>
    <row r="12" spans="1:40" x14ac:dyDescent="0.25">
      <c r="A12" s="15">
        <v>45663</v>
      </c>
      <c r="B12" s="4" t="s">
        <v>721</v>
      </c>
      <c r="C12" s="4"/>
      <c r="D12" s="4"/>
      <c r="E12" s="4"/>
    </row>
    <row r="13" spans="1:40" x14ac:dyDescent="0.25">
      <c r="A13" s="1" t="s">
        <v>389</v>
      </c>
      <c r="B13" s="1">
        <v>1.6</v>
      </c>
      <c r="C13" s="1">
        <v>0.77</v>
      </c>
    </row>
    <row r="14" spans="1:40" x14ac:dyDescent="0.25">
      <c r="A14" s="1" t="s">
        <v>722</v>
      </c>
      <c r="B14" s="1">
        <v>1.33</v>
      </c>
      <c r="C14" s="1">
        <v>1.2</v>
      </c>
    </row>
    <row r="15" spans="1:40" x14ac:dyDescent="0.25">
      <c r="A15" s="1" t="s">
        <v>723</v>
      </c>
      <c r="B15" s="1">
        <v>0.68</v>
      </c>
      <c r="C15" s="1">
        <v>0.82</v>
      </c>
    </row>
    <row r="16" spans="1:40" x14ac:dyDescent="0.25">
      <c r="A16" s="1" t="s">
        <v>724</v>
      </c>
      <c r="B16" s="1">
        <v>1.1399999999999999</v>
      </c>
      <c r="C16" s="1">
        <v>1.89</v>
      </c>
    </row>
    <row r="17" spans="1:5" x14ac:dyDescent="0.25">
      <c r="A17" s="1" t="s">
        <v>725</v>
      </c>
      <c r="B17" s="1">
        <v>1.01</v>
      </c>
      <c r="C17" s="1">
        <v>0.6</v>
      </c>
    </row>
    <row r="18" spans="1:5" x14ac:dyDescent="0.25">
      <c r="A18" s="1" t="s">
        <v>726</v>
      </c>
      <c r="B18" s="1">
        <v>0.84</v>
      </c>
      <c r="C18" s="1">
        <v>0.92</v>
      </c>
    </row>
    <row r="19" spans="1:5" x14ac:dyDescent="0.25">
      <c r="A19" s="1" t="s">
        <v>727</v>
      </c>
      <c r="B19" s="1">
        <v>1.29</v>
      </c>
      <c r="C19" s="1">
        <v>1</v>
      </c>
    </row>
    <row r="20" spans="1:5" x14ac:dyDescent="0.25">
      <c r="A20" s="1" t="s">
        <v>728</v>
      </c>
      <c r="B20" s="1">
        <v>1.42</v>
      </c>
      <c r="C20" s="1">
        <v>1.32</v>
      </c>
    </row>
    <row r="21" spans="1:5" ht="15.75" customHeight="1" x14ac:dyDescent="0.25">
      <c r="A21" s="1" t="s">
        <v>729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730</v>
      </c>
      <c r="C22" s="4"/>
      <c r="D22" s="4"/>
      <c r="E22" s="4"/>
    </row>
    <row r="23" spans="1:5" ht="15.75" customHeight="1" x14ac:dyDescent="0.25">
      <c r="A23" s="1" t="s">
        <v>731</v>
      </c>
      <c r="B23" s="1">
        <v>1.04</v>
      </c>
      <c r="C23" s="1">
        <v>0.61</v>
      </c>
    </row>
    <row r="24" spans="1:5" ht="15.75" customHeight="1" x14ac:dyDescent="0.25">
      <c r="A24" s="1" t="s">
        <v>732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733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734</v>
      </c>
      <c r="B31" s="1">
        <v>0.39</v>
      </c>
      <c r="C31" s="1">
        <v>0.5</v>
      </c>
    </row>
    <row r="32" spans="1:5" ht="15.75" customHeight="1" x14ac:dyDescent="0.25">
      <c r="A32" s="1" t="s">
        <v>735</v>
      </c>
      <c r="B32" s="1">
        <v>1.25</v>
      </c>
      <c r="C32" s="1">
        <v>1.36</v>
      </c>
    </row>
    <row r="33" spans="1:7" ht="15.75" customHeight="1" x14ac:dyDescent="0.25">
      <c r="A33" s="1" t="s">
        <v>736</v>
      </c>
      <c r="B33" s="1">
        <v>1.67</v>
      </c>
      <c r="C33" s="1">
        <v>0.83</v>
      </c>
    </row>
    <row r="34" spans="1:7" ht="15.75" customHeight="1" x14ac:dyDescent="0.25">
      <c r="A34" s="1" t="s">
        <v>737</v>
      </c>
      <c r="B34" s="1">
        <v>2.38</v>
      </c>
      <c r="C34" s="1">
        <v>1.97</v>
      </c>
    </row>
    <row r="35" spans="1:7" ht="15.75" customHeight="1" x14ac:dyDescent="0.25">
      <c r="A35" s="1" t="s">
        <v>738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739</v>
      </c>
      <c r="B38" s="1">
        <v>0.52</v>
      </c>
      <c r="C38" s="1">
        <v>0.92</v>
      </c>
    </row>
    <row r="39" spans="1:7" ht="15.75" customHeight="1" x14ac:dyDescent="0.25">
      <c r="A39" s="1" t="s">
        <v>740</v>
      </c>
      <c r="B39" s="1">
        <v>1.04</v>
      </c>
      <c r="C39" s="1">
        <v>1.78</v>
      </c>
    </row>
    <row r="40" spans="1:7" ht="15.75" customHeight="1" x14ac:dyDescent="0.25">
      <c r="A40" s="1" t="s">
        <v>741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742</v>
      </c>
      <c r="C41" s="4"/>
      <c r="D41" s="4"/>
      <c r="E41" s="4"/>
    </row>
    <row r="42" spans="1:7" ht="15.75" customHeight="1" x14ac:dyDescent="0.25">
      <c r="A42" s="1" t="s">
        <v>743</v>
      </c>
      <c r="B42" s="1">
        <v>0.91</v>
      </c>
      <c r="D42" s="1">
        <v>0.2</v>
      </c>
    </row>
    <row r="43" spans="1:7" ht="15.75" customHeight="1" x14ac:dyDescent="0.25">
      <c r="A43" s="1" t="s">
        <v>744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745</v>
      </c>
      <c r="B45" s="1">
        <v>1.67</v>
      </c>
      <c r="D45" s="1">
        <v>1.22</v>
      </c>
    </row>
    <row r="46" spans="1:7" ht="15.75" customHeight="1" x14ac:dyDescent="0.25">
      <c r="A46" s="1" t="s">
        <v>746</v>
      </c>
      <c r="B46" s="1">
        <v>0.55000000000000004</v>
      </c>
      <c r="D46" s="1">
        <v>0.95</v>
      </c>
    </row>
    <row r="47" spans="1:7" ht="15.75" customHeight="1" x14ac:dyDescent="0.25">
      <c r="A47" s="30" t="s">
        <v>747</v>
      </c>
      <c r="B47" s="1">
        <v>0.56000000000000005</v>
      </c>
      <c r="C47" s="1">
        <v>1.0900000000000001</v>
      </c>
      <c r="G47" s="1" t="s">
        <v>748</v>
      </c>
    </row>
    <row r="48" spans="1:7" ht="15.75" customHeight="1" x14ac:dyDescent="0.25">
      <c r="A48" s="1" t="s">
        <v>749</v>
      </c>
      <c r="B48" s="1">
        <v>2.41</v>
      </c>
      <c r="C48" s="1">
        <v>0.91</v>
      </c>
    </row>
    <row r="49" spans="1:40" ht="15.75" customHeight="1" x14ac:dyDescent="0.25">
      <c r="A49" s="1" t="s">
        <v>750</v>
      </c>
      <c r="B49" s="1">
        <v>1.31</v>
      </c>
      <c r="C49" s="1">
        <v>0.93</v>
      </c>
    </row>
    <row r="50" spans="1:40" ht="15.75" customHeight="1" x14ac:dyDescent="0.25">
      <c r="A50" s="1" t="s">
        <v>751</v>
      </c>
      <c r="B50" s="1">
        <v>1.1000000000000001</v>
      </c>
      <c r="C50" s="1">
        <v>1.07</v>
      </c>
    </row>
    <row r="51" spans="1:40" ht="15.75" customHeight="1" x14ac:dyDescent="0.25">
      <c r="A51" s="1" t="s">
        <v>424</v>
      </c>
      <c r="B51" s="1">
        <v>1.73</v>
      </c>
      <c r="C51" s="1">
        <v>1.18</v>
      </c>
    </row>
    <row r="52" spans="1:40" ht="15.75" customHeight="1" x14ac:dyDescent="0.25">
      <c r="A52" s="1" t="s">
        <v>425</v>
      </c>
      <c r="B52" s="1">
        <v>1.63</v>
      </c>
      <c r="C52" s="1">
        <v>2.46</v>
      </c>
    </row>
    <row r="53" spans="1:40" ht="15.75" customHeight="1" x14ac:dyDescent="0.25">
      <c r="A53" s="1" t="s">
        <v>426</v>
      </c>
      <c r="B53" s="1">
        <v>1.19</v>
      </c>
      <c r="C53" s="1">
        <v>1.0900000000000001</v>
      </c>
    </row>
    <row r="54" spans="1:40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40" ht="15.75" customHeight="1" x14ac:dyDescent="0.25">
      <c r="A55" s="1" t="s">
        <v>752</v>
      </c>
      <c r="B55" s="1">
        <v>1.1299999999999999</v>
      </c>
      <c r="E55" s="1">
        <v>0.57999999999999996</v>
      </c>
    </row>
    <row r="56" spans="1:40" ht="15.75" customHeight="1" x14ac:dyDescent="0.25">
      <c r="A56" s="1" t="s">
        <v>753</v>
      </c>
      <c r="B56" s="1">
        <v>0.99</v>
      </c>
      <c r="E56" s="1">
        <v>0.38</v>
      </c>
    </row>
    <row r="57" spans="1:40" ht="15.75" customHeight="1" x14ac:dyDescent="0.25">
      <c r="A57" s="1" t="s">
        <v>754</v>
      </c>
      <c r="B57" s="1">
        <v>1.17</v>
      </c>
      <c r="E57" s="1">
        <v>1.65</v>
      </c>
    </row>
    <row r="58" spans="1:40" ht="15.75" customHeight="1" x14ac:dyDescent="0.25">
      <c r="A58" s="1" t="s">
        <v>755</v>
      </c>
      <c r="B58" s="1">
        <v>1.37</v>
      </c>
      <c r="E58" s="1">
        <v>0.66</v>
      </c>
    </row>
    <row r="59" spans="1:40" ht="15.75" customHeight="1" x14ac:dyDescent="0.25">
      <c r="A59" s="1" t="s">
        <v>756</v>
      </c>
      <c r="B59" s="1">
        <v>1.48</v>
      </c>
      <c r="E59" s="1">
        <v>0.87</v>
      </c>
    </row>
    <row r="60" spans="1:40" ht="15.75" customHeight="1" x14ac:dyDescent="0.25">
      <c r="A60" s="1" t="s">
        <v>757</v>
      </c>
      <c r="B60" s="1">
        <v>1.64</v>
      </c>
      <c r="C60" s="1">
        <v>0.95</v>
      </c>
    </row>
    <row r="61" spans="1:40" ht="15.75" customHeight="1" x14ac:dyDescent="0.25">
      <c r="A61" s="1" t="s">
        <v>758</v>
      </c>
      <c r="B61" s="1">
        <v>0.85</v>
      </c>
      <c r="C61" s="1">
        <v>0.73</v>
      </c>
    </row>
    <row r="62" spans="1:40" ht="15.75" customHeight="1" x14ac:dyDescent="0.25">
      <c r="A62" s="34">
        <v>45682</v>
      </c>
      <c r="B62" s="4" t="s">
        <v>759</v>
      </c>
      <c r="C62" s="4"/>
      <c r="D62" s="4"/>
      <c r="E62" s="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</row>
    <row r="63" spans="1:40" ht="15.75" customHeight="1" x14ac:dyDescent="0.25">
      <c r="A63" s="1" t="s">
        <v>760</v>
      </c>
      <c r="B63" s="24">
        <v>0.61</v>
      </c>
      <c r="C63" s="24">
        <v>0.16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</row>
    <row r="64" spans="1:40" ht="15.75" customHeight="1" x14ac:dyDescent="0.25">
      <c r="A64" s="1" t="s">
        <v>761</v>
      </c>
      <c r="B64" s="24">
        <v>0.64</v>
      </c>
      <c r="C64" s="24">
        <v>1.2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</row>
    <row r="65" spans="1:40" ht="15.75" customHeight="1" x14ac:dyDescent="0.25">
      <c r="A65" s="1" t="s">
        <v>762</v>
      </c>
      <c r="B65" s="24">
        <v>1.32</v>
      </c>
      <c r="C65" s="24">
        <v>1.08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</row>
    <row r="66" spans="1:40" ht="15.75" customHeight="1" x14ac:dyDescent="0.25">
      <c r="A66" s="1" t="s">
        <v>763</v>
      </c>
      <c r="B66" s="24">
        <v>0.98</v>
      </c>
      <c r="C66" s="24">
        <v>1.51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</row>
    <row r="67" spans="1:40" ht="15.75" customHeight="1" x14ac:dyDescent="0.25">
      <c r="A67" s="1" t="s">
        <v>764</v>
      </c>
      <c r="B67" s="1">
        <v>0.92</v>
      </c>
      <c r="C67" s="1">
        <v>1.93</v>
      </c>
    </row>
    <row r="68" spans="1:40" ht="15.75" customHeight="1" x14ac:dyDescent="0.25">
      <c r="A68" s="1" t="s">
        <v>765</v>
      </c>
      <c r="B68" s="1">
        <v>1.64</v>
      </c>
      <c r="C68" s="1">
        <v>1.34</v>
      </c>
    </row>
    <row r="69" spans="1:40" ht="15.75" customHeight="1" x14ac:dyDescent="0.25">
      <c r="A69" s="1" t="s">
        <v>766</v>
      </c>
      <c r="B69" s="1">
        <v>1.18</v>
      </c>
      <c r="C69" s="1">
        <v>0.26</v>
      </c>
    </row>
    <row r="70" spans="1:40" ht="15.75" customHeight="1" x14ac:dyDescent="0.25">
      <c r="A70" s="1" t="s">
        <v>767</v>
      </c>
      <c r="B70" s="1">
        <v>0.86</v>
      </c>
      <c r="C70" s="1">
        <v>1.68</v>
      </c>
    </row>
    <row r="71" spans="1:40" ht="15.75" customHeight="1" x14ac:dyDescent="0.25">
      <c r="A71" s="1" t="s">
        <v>768</v>
      </c>
      <c r="B71" s="1">
        <v>1.82</v>
      </c>
      <c r="C71" s="1">
        <v>1.51</v>
      </c>
    </row>
    <row r="72" spans="1:40" ht="15.75" customHeight="1" x14ac:dyDescent="0.25">
      <c r="A72" s="1" t="s">
        <v>769</v>
      </c>
      <c r="B72" s="1">
        <v>0.28000000000000003</v>
      </c>
      <c r="C72" s="1">
        <v>0.01</v>
      </c>
    </row>
    <row r="73" spans="1:40" ht="15.75" customHeight="1" x14ac:dyDescent="0.25">
      <c r="A73" s="30" t="s">
        <v>444</v>
      </c>
      <c r="B73" s="1">
        <v>0.98</v>
      </c>
      <c r="C73" s="1">
        <v>0.94</v>
      </c>
      <c r="G73" s="1" t="s">
        <v>770</v>
      </c>
    </row>
    <row r="74" spans="1:40" ht="15.75" customHeight="1" x14ac:dyDescent="0.25">
      <c r="A74" s="34">
        <v>45686</v>
      </c>
      <c r="B74" s="4"/>
      <c r="C74" s="4"/>
      <c r="D74" s="4"/>
      <c r="E74" s="4"/>
    </row>
    <row r="75" spans="1:40" ht="15.75" customHeight="1" x14ac:dyDescent="0.25">
      <c r="A75" s="35" t="s">
        <v>445</v>
      </c>
      <c r="B75" s="36">
        <v>0.54</v>
      </c>
      <c r="C75" s="36">
        <v>0.85</v>
      </c>
      <c r="D75" s="35"/>
      <c r="E75" s="35"/>
    </row>
    <row r="76" spans="1:40" ht="15.75" customHeight="1" x14ac:dyDescent="0.25">
      <c r="A76" s="35" t="s">
        <v>771</v>
      </c>
      <c r="B76" s="36">
        <v>0.85</v>
      </c>
      <c r="C76" s="36">
        <v>1.1299999999999999</v>
      </c>
      <c r="D76" s="35"/>
      <c r="E76" s="35"/>
    </row>
    <row r="77" spans="1:40" ht="15.75" customHeight="1" x14ac:dyDescent="0.25">
      <c r="A77" s="37" t="s">
        <v>772</v>
      </c>
      <c r="B77" s="36">
        <v>0.89</v>
      </c>
      <c r="C77" s="36">
        <v>0.54</v>
      </c>
      <c r="D77" s="35"/>
      <c r="E77" s="35"/>
      <c r="G77" s="1" t="s">
        <v>773</v>
      </c>
    </row>
    <row r="78" spans="1:40" ht="15.75" customHeight="1" x14ac:dyDescent="0.25">
      <c r="A78" s="35" t="s">
        <v>774</v>
      </c>
      <c r="B78" s="36">
        <v>0.92</v>
      </c>
      <c r="C78" s="36">
        <v>0.64</v>
      </c>
      <c r="D78" s="35"/>
      <c r="E78" s="35"/>
    </row>
    <row r="79" spans="1:40" ht="15.75" customHeight="1" x14ac:dyDescent="0.25">
      <c r="A79" s="35" t="s">
        <v>775</v>
      </c>
      <c r="B79" s="36">
        <v>1.03</v>
      </c>
      <c r="C79" s="36">
        <v>1.1599999999999999</v>
      </c>
      <c r="D79" s="35"/>
      <c r="E79" s="35"/>
    </row>
    <row r="80" spans="1:40" ht="15.75" customHeight="1" x14ac:dyDescent="0.25">
      <c r="A80" s="35" t="s">
        <v>776</v>
      </c>
      <c r="B80" s="36">
        <v>0.95</v>
      </c>
      <c r="C80" s="36">
        <v>1.23</v>
      </c>
      <c r="D80" s="35"/>
      <c r="E80" s="35"/>
    </row>
    <row r="81" spans="1:7" ht="15.75" customHeight="1" x14ac:dyDescent="0.25">
      <c r="A81" s="35" t="s">
        <v>777</v>
      </c>
      <c r="B81" s="36">
        <v>1.97</v>
      </c>
      <c r="C81" s="36">
        <v>0.95</v>
      </c>
      <c r="D81" s="35"/>
      <c r="E81" s="35"/>
    </row>
    <row r="82" spans="1:7" ht="15.75" customHeight="1" x14ac:dyDescent="0.25">
      <c r="A82" s="35" t="s">
        <v>778</v>
      </c>
      <c r="B82" s="36">
        <v>1.05</v>
      </c>
      <c r="C82" s="36">
        <v>1.34</v>
      </c>
      <c r="D82" s="35"/>
      <c r="E82" s="35"/>
    </row>
    <row r="83" spans="1:7" ht="15.75" customHeight="1" x14ac:dyDescent="0.25">
      <c r="A83" s="34">
        <v>45689</v>
      </c>
      <c r="B83" s="34"/>
      <c r="C83" s="34"/>
      <c r="D83" s="34"/>
      <c r="E83" s="34"/>
    </row>
    <row r="84" spans="1:7" ht="15.75" customHeight="1" x14ac:dyDescent="0.25">
      <c r="A84" s="35" t="s">
        <v>779</v>
      </c>
      <c r="B84" s="36">
        <v>1</v>
      </c>
      <c r="C84" s="36">
        <v>1</v>
      </c>
      <c r="D84" s="35"/>
      <c r="E84" s="35"/>
    </row>
    <row r="85" spans="1:7" ht="15.75" customHeight="1" x14ac:dyDescent="0.25">
      <c r="A85" s="35" t="s">
        <v>780</v>
      </c>
      <c r="B85" s="36">
        <v>1.26</v>
      </c>
      <c r="C85" s="36">
        <v>0.8</v>
      </c>
      <c r="D85" s="35"/>
      <c r="E85" s="35"/>
    </row>
    <row r="86" spans="1:7" ht="15.75" customHeight="1" x14ac:dyDescent="0.25">
      <c r="A86" s="35" t="s">
        <v>781</v>
      </c>
      <c r="B86" s="36">
        <v>0.99</v>
      </c>
      <c r="C86" s="36">
        <v>0.71</v>
      </c>
      <c r="D86" s="35"/>
      <c r="E86" s="35"/>
    </row>
    <row r="87" spans="1:7" ht="15.75" customHeight="1" x14ac:dyDescent="0.25">
      <c r="A87" s="35" t="s">
        <v>782</v>
      </c>
      <c r="B87" s="36">
        <v>1.06</v>
      </c>
      <c r="C87" s="36">
        <v>1.55</v>
      </c>
      <c r="D87" s="35"/>
      <c r="E87" s="35"/>
    </row>
    <row r="88" spans="1:7" ht="15.75" customHeight="1" x14ac:dyDescent="0.25">
      <c r="A88" s="35" t="s">
        <v>783</v>
      </c>
      <c r="B88" s="36">
        <v>1.27</v>
      </c>
      <c r="C88" s="36">
        <v>0.62</v>
      </c>
      <c r="D88" s="35"/>
      <c r="E88" s="35"/>
    </row>
    <row r="89" spans="1:7" ht="15.75" customHeight="1" x14ac:dyDescent="0.25">
      <c r="A89" s="35" t="s">
        <v>784</v>
      </c>
      <c r="B89" s="36">
        <v>1.38</v>
      </c>
      <c r="C89" s="36">
        <v>1.51</v>
      </c>
      <c r="D89" s="35"/>
      <c r="E89" s="35"/>
    </row>
    <row r="90" spans="1:7" ht="15.75" customHeight="1" x14ac:dyDescent="0.25">
      <c r="A90" s="34">
        <v>45690</v>
      </c>
      <c r="B90" s="34"/>
      <c r="C90" s="34"/>
      <c r="D90" s="34"/>
      <c r="E90" s="34"/>
    </row>
    <row r="91" spans="1:7" ht="15.75" customHeight="1" x14ac:dyDescent="0.25">
      <c r="A91" s="35" t="s">
        <v>785</v>
      </c>
      <c r="B91" s="36">
        <v>1.1000000000000001</v>
      </c>
      <c r="C91" s="36">
        <v>1.03</v>
      </c>
      <c r="D91" s="35"/>
      <c r="E91" s="35"/>
    </row>
    <row r="92" spans="1:7" ht="15.75" customHeight="1" x14ac:dyDescent="0.25">
      <c r="A92" s="35" t="s">
        <v>786</v>
      </c>
      <c r="B92" s="36">
        <v>0.61</v>
      </c>
      <c r="C92" s="36">
        <v>1.04</v>
      </c>
      <c r="D92" s="35"/>
      <c r="E92" s="35"/>
    </row>
    <row r="93" spans="1:7" ht="15.75" customHeight="1" x14ac:dyDescent="0.25">
      <c r="A93" s="35" t="s">
        <v>787</v>
      </c>
      <c r="B93" s="36">
        <v>1.48</v>
      </c>
      <c r="C93" s="36">
        <v>0.69</v>
      </c>
      <c r="D93" s="35"/>
      <c r="E93" s="35"/>
    </row>
    <row r="94" spans="1:7" ht="15.75" customHeight="1" x14ac:dyDescent="0.25">
      <c r="A94" s="35" t="s">
        <v>788</v>
      </c>
      <c r="B94" s="36">
        <v>1.29</v>
      </c>
      <c r="C94" s="36">
        <v>0.75</v>
      </c>
      <c r="D94" s="35"/>
      <c r="E94" s="35"/>
    </row>
    <row r="95" spans="1:7" ht="15.75" customHeight="1" x14ac:dyDescent="0.25">
      <c r="A95" s="38" t="s">
        <v>789</v>
      </c>
      <c r="B95" s="36">
        <v>0.92</v>
      </c>
      <c r="C95" s="36">
        <v>1.06</v>
      </c>
      <c r="D95" s="35"/>
      <c r="E95" s="35"/>
      <c r="G95" s="1" t="s">
        <v>790</v>
      </c>
    </row>
    <row r="96" spans="1:7" ht="15.75" customHeight="1" x14ac:dyDescent="0.25">
      <c r="A96" s="35" t="s">
        <v>464</v>
      </c>
      <c r="B96" s="36">
        <v>0.92</v>
      </c>
      <c r="C96" s="35"/>
      <c r="D96" s="35"/>
      <c r="E96" s="36">
        <v>0.36</v>
      </c>
    </row>
    <row r="97" spans="1:7" ht="15.75" customHeight="1" x14ac:dyDescent="0.25">
      <c r="A97" s="35" t="s">
        <v>791</v>
      </c>
      <c r="B97" s="36">
        <v>0.81</v>
      </c>
      <c r="C97" s="36">
        <v>0.86</v>
      </c>
      <c r="D97" s="35"/>
      <c r="E97" s="35"/>
    </row>
    <row r="98" spans="1:7" ht="15.75" customHeight="1" x14ac:dyDescent="0.25">
      <c r="A98" s="35" t="s">
        <v>792</v>
      </c>
      <c r="B98" s="36">
        <v>1.1299999999999999</v>
      </c>
      <c r="C98" s="36">
        <v>1.04</v>
      </c>
      <c r="D98" s="35"/>
      <c r="E98" s="35"/>
    </row>
    <row r="99" spans="1:7" ht="15.75" customHeight="1" x14ac:dyDescent="0.25">
      <c r="A99" s="35" t="s">
        <v>793</v>
      </c>
      <c r="B99" s="36">
        <v>1.06</v>
      </c>
      <c r="C99" s="36">
        <v>0.41</v>
      </c>
      <c r="D99" s="35"/>
      <c r="E99" s="35"/>
    </row>
    <row r="100" spans="1:7" ht="15.75" customHeight="1" x14ac:dyDescent="0.25">
      <c r="A100" s="35" t="s">
        <v>794</v>
      </c>
      <c r="B100" s="36">
        <v>0.74</v>
      </c>
      <c r="C100" s="36">
        <v>0.53</v>
      </c>
      <c r="D100" s="35"/>
      <c r="E100" s="35"/>
    </row>
    <row r="101" spans="1:7" ht="15.75" customHeight="1" x14ac:dyDescent="0.25">
      <c r="A101" s="35" t="s">
        <v>795</v>
      </c>
      <c r="B101" s="36">
        <v>0.98</v>
      </c>
      <c r="C101" s="36">
        <v>1.03</v>
      </c>
      <c r="D101" s="35"/>
      <c r="E101" s="35"/>
    </row>
    <row r="102" spans="1:7" ht="15.75" customHeight="1" x14ac:dyDescent="0.25">
      <c r="A102" s="34">
        <v>45692</v>
      </c>
      <c r="B102" s="34"/>
      <c r="C102" s="34"/>
      <c r="D102" s="34"/>
      <c r="E102" s="34"/>
    </row>
    <row r="103" spans="1:7" ht="15.75" customHeight="1" x14ac:dyDescent="0.25">
      <c r="A103" s="35" t="s">
        <v>796</v>
      </c>
      <c r="B103" s="36">
        <v>1</v>
      </c>
      <c r="C103" s="36">
        <v>1.23</v>
      </c>
      <c r="D103" s="35"/>
      <c r="E103" s="35"/>
    </row>
    <row r="104" spans="1:7" ht="15.75" customHeight="1" x14ac:dyDescent="0.25">
      <c r="A104" s="35" t="s">
        <v>797</v>
      </c>
      <c r="B104" s="36">
        <v>1.83</v>
      </c>
      <c r="C104" s="36">
        <v>0.69</v>
      </c>
      <c r="D104" s="35"/>
      <c r="E104" s="35"/>
    </row>
    <row r="105" spans="1:7" ht="15.75" customHeight="1" x14ac:dyDescent="0.25">
      <c r="A105" s="35" t="s">
        <v>798</v>
      </c>
      <c r="B105" s="36">
        <v>0.52</v>
      </c>
      <c r="C105" s="36">
        <v>0.95</v>
      </c>
      <c r="D105" s="35"/>
      <c r="E105" s="35"/>
    </row>
    <row r="106" spans="1:7" ht="15.75" customHeight="1" x14ac:dyDescent="0.25">
      <c r="A106" s="35" t="s">
        <v>799</v>
      </c>
      <c r="B106" s="36">
        <v>0.98</v>
      </c>
      <c r="C106" s="36">
        <v>0</v>
      </c>
      <c r="D106" s="35"/>
      <c r="E106" s="35"/>
    </row>
    <row r="107" spans="1:7" ht="15.75" customHeight="1" x14ac:dyDescent="0.25">
      <c r="A107" s="34">
        <v>45694</v>
      </c>
      <c r="B107" s="34"/>
      <c r="C107" s="34"/>
      <c r="D107" s="34"/>
      <c r="E107" s="34"/>
    </row>
    <row r="108" spans="1:7" ht="15.75" customHeight="1" x14ac:dyDescent="0.25">
      <c r="A108" s="35" t="s">
        <v>800</v>
      </c>
      <c r="B108" s="36">
        <v>0.76</v>
      </c>
      <c r="C108" s="36">
        <v>1.1599999999999999</v>
      </c>
      <c r="D108" s="35"/>
      <c r="E108" s="35"/>
    </row>
    <row r="109" spans="1:7" ht="15.75" customHeight="1" x14ac:dyDescent="0.25">
      <c r="A109" s="35" t="s">
        <v>475</v>
      </c>
      <c r="B109" s="36">
        <v>1.17</v>
      </c>
      <c r="C109" s="36">
        <v>1.35</v>
      </c>
      <c r="D109" s="35"/>
      <c r="E109" s="35"/>
    </row>
    <row r="110" spans="1:7" ht="15.75" customHeight="1" x14ac:dyDescent="0.25">
      <c r="A110" s="35" t="s">
        <v>801</v>
      </c>
      <c r="B110" s="36">
        <v>0.95</v>
      </c>
      <c r="C110" s="36">
        <v>0.9</v>
      </c>
      <c r="D110" s="35"/>
      <c r="E110" s="35"/>
    </row>
    <row r="111" spans="1:7" ht="15.75" customHeight="1" x14ac:dyDescent="0.25">
      <c r="A111" s="35" t="s">
        <v>802</v>
      </c>
      <c r="B111" s="36">
        <v>0.87</v>
      </c>
      <c r="C111" s="36">
        <v>1.1399999999999999</v>
      </c>
      <c r="D111" s="35"/>
      <c r="E111" s="35"/>
    </row>
    <row r="112" spans="1:7" ht="15.75" customHeight="1" x14ac:dyDescent="0.25">
      <c r="A112" s="30" t="s">
        <v>803</v>
      </c>
      <c r="B112" s="36">
        <v>0.5</v>
      </c>
      <c r="C112" s="36">
        <v>1.18</v>
      </c>
      <c r="D112" s="35"/>
      <c r="E112" s="35"/>
      <c r="G112" s="1" t="s">
        <v>770</v>
      </c>
    </row>
    <row r="113" spans="1:7" ht="15.75" customHeight="1" x14ac:dyDescent="0.25">
      <c r="A113" s="35" t="s">
        <v>804</v>
      </c>
      <c r="B113" s="36">
        <v>1.88</v>
      </c>
      <c r="C113" s="36">
        <v>0.92</v>
      </c>
      <c r="D113" s="35"/>
      <c r="E113" s="35"/>
    </row>
    <row r="114" spans="1:7" ht="15.75" customHeight="1" x14ac:dyDescent="0.25">
      <c r="A114" s="34">
        <v>45695</v>
      </c>
      <c r="B114" s="34"/>
      <c r="C114" s="34"/>
      <c r="D114" s="34"/>
      <c r="E114" s="34"/>
    </row>
    <row r="115" spans="1:7" ht="15.75" customHeight="1" x14ac:dyDescent="0.25">
      <c r="A115" s="35" t="s">
        <v>805</v>
      </c>
      <c r="B115" s="36">
        <v>0.92</v>
      </c>
      <c r="C115" s="36">
        <v>0.7</v>
      </c>
      <c r="D115" s="35"/>
      <c r="E115" s="35"/>
    </row>
    <row r="116" spans="1:7" ht="15.75" customHeight="1" x14ac:dyDescent="0.25">
      <c r="A116" s="35" t="s">
        <v>806</v>
      </c>
      <c r="B116" s="36">
        <v>1.39</v>
      </c>
      <c r="C116" s="36">
        <v>0.98</v>
      </c>
      <c r="D116" s="35"/>
      <c r="E116" s="35"/>
    </row>
    <row r="117" spans="1:7" ht="15.75" customHeight="1" x14ac:dyDescent="0.25">
      <c r="A117" s="35" t="s">
        <v>807</v>
      </c>
      <c r="B117" s="36">
        <v>1.02</v>
      </c>
      <c r="C117" s="36">
        <v>1.17</v>
      </c>
      <c r="D117" s="35"/>
      <c r="E117" s="35"/>
    </row>
    <row r="118" spans="1:7" ht="15.75" customHeight="1" x14ac:dyDescent="0.25">
      <c r="A118" s="35" t="s">
        <v>808</v>
      </c>
      <c r="B118" s="36">
        <v>0.67</v>
      </c>
      <c r="C118" s="36">
        <v>0.41</v>
      </c>
      <c r="D118" s="35"/>
      <c r="E118" s="35"/>
    </row>
    <row r="119" spans="1:7" ht="15.75" customHeight="1" x14ac:dyDescent="0.25">
      <c r="A119" s="35" t="s">
        <v>809</v>
      </c>
      <c r="B119" s="36">
        <v>1.37</v>
      </c>
      <c r="C119" s="36">
        <v>0.36</v>
      </c>
      <c r="D119" s="35"/>
      <c r="E119" s="35"/>
    </row>
    <row r="120" spans="1:7" ht="15.75" customHeight="1" x14ac:dyDescent="0.25">
      <c r="A120" s="35" t="s">
        <v>810</v>
      </c>
      <c r="B120" s="36">
        <v>0.79</v>
      </c>
      <c r="C120" s="36">
        <v>0.48</v>
      </c>
      <c r="D120" s="35"/>
      <c r="E120" s="35"/>
    </row>
    <row r="121" spans="1:7" ht="15.75" customHeight="1" x14ac:dyDescent="0.25">
      <c r="A121" s="35" t="s">
        <v>811</v>
      </c>
      <c r="B121" s="36">
        <v>0.95</v>
      </c>
      <c r="C121" s="36">
        <v>1.1599999999999999</v>
      </c>
      <c r="D121" s="35"/>
      <c r="E121" s="35"/>
    </row>
    <row r="122" spans="1:7" ht="15.75" customHeight="1" x14ac:dyDescent="0.25">
      <c r="A122" s="35" t="s">
        <v>812</v>
      </c>
      <c r="B122" s="36">
        <v>0.86</v>
      </c>
      <c r="C122" s="36">
        <v>1.1100000000000001</v>
      </c>
      <c r="D122" s="35"/>
      <c r="E122" s="35"/>
    </row>
    <row r="123" spans="1:7" ht="15.75" customHeight="1" x14ac:dyDescent="0.25">
      <c r="A123" s="38" t="s">
        <v>813</v>
      </c>
      <c r="B123" s="36">
        <v>1</v>
      </c>
      <c r="C123" s="36">
        <v>1.01</v>
      </c>
      <c r="D123" s="35"/>
      <c r="E123" s="35"/>
      <c r="G123" s="1" t="s">
        <v>790</v>
      </c>
    </row>
    <row r="124" spans="1:7" ht="15.75" customHeight="1" x14ac:dyDescent="0.25">
      <c r="A124" s="35" t="s">
        <v>814</v>
      </c>
      <c r="B124" s="36">
        <v>1.48</v>
      </c>
      <c r="C124" s="36">
        <v>0.66</v>
      </c>
      <c r="D124" s="35"/>
      <c r="E124" s="35"/>
    </row>
    <row r="125" spans="1:7" ht="15.75" customHeight="1" x14ac:dyDescent="0.25">
      <c r="A125" s="34">
        <v>45698</v>
      </c>
      <c r="B125" s="34"/>
      <c r="C125" s="34"/>
      <c r="D125" s="34"/>
      <c r="E125" s="34"/>
    </row>
    <row r="126" spans="1:7" ht="15.75" customHeight="1" x14ac:dyDescent="0.25">
      <c r="A126" s="35" t="s">
        <v>815</v>
      </c>
      <c r="B126" s="36">
        <v>0.9</v>
      </c>
      <c r="C126" s="36">
        <v>0.38</v>
      </c>
      <c r="D126" s="35"/>
      <c r="E126" s="35"/>
    </row>
    <row r="127" spans="1:7" ht="15.75" customHeight="1" x14ac:dyDescent="0.25">
      <c r="A127" s="35" t="s">
        <v>816</v>
      </c>
      <c r="B127" s="36">
        <v>0.74</v>
      </c>
      <c r="C127" s="36">
        <v>0.34</v>
      </c>
      <c r="D127" s="35"/>
      <c r="E127" s="35"/>
    </row>
    <row r="128" spans="1:7" ht="15.75" customHeight="1" x14ac:dyDescent="0.25">
      <c r="A128" s="35" t="s">
        <v>817</v>
      </c>
      <c r="B128" s="36">
        <v>1.63</v>
      </c>
      <c r="C128" s="36">
        <v>1</v>
      </c>
      <c r="D128" s="35"/>
      <c r="E128" s="35"/>
    </row>
    <row r="129" spans="1:40" ht="15.75" customHeight="1" x14ac:dyDescent="0.25">
      <c r="A129" s="35" t="s">
        <v>818</v>
      </c>
      <c r="B129" s="36">
        <v>0.8</v>
      </c>
      <c r="C129" s="36">
        <v>0.65</v>
      </c>
      <c r="D129" s="35"/>
      <c r="E129" s="35"/>
    </row>
    <row r="130" spans="1:40" ht="15.75" customHeight="1" x14ac:dyDescent="0.25">
      <c r="A130" s="35" t="s">
        <v>819</v>
      </c>
      <c r="B130" s="36">
        <v>1.0900000000000001</v>
      </c>
      <c r="C130" s="36">
        <v>1.24</v>
      </c>
      <c r="D130" s="35"/>
      <c r="E130" s="35"/>
    </row>
    <row r="131" spans="1:40" ht="15.75" customHeight="1" x14ac:dyDescent="0.25">
      <c r="A131" s="35" t="s">
        <v>820</v>
      </c>
      <c r="B131" s="36">
        <v>0.66</v>
      </c>
      <c r="C131" s="36">
        <v>0.3</v>
      </c>
      <c r="D131" s="35"/>
      <c r="E131" s="35"/>
    </row>
    <row r="132" spans="1:40" ht="15.75" customHeight="1" x14ac:dyDescent="0.25">
      <c r="A132" s="39">
        <v>45701</v>
      </c>
      <c r="B132" s="39"/>
      <c r="C132" s="39"/>
      <c r="D132" s="39"/>
      <c r="E132" s="39"/>
    </row>
    <row r="133" spans="1:40" ht="15.75" customHeight="1" x14ac:dyDescent="0.25">
      <c r="A133" s="38" t="s">
        <v>821</v>
      </c>
      <c r="B133" s="36">
        <v>0.98</v>
      </c>
      <c r="C133" s="36">
        <v>1.1499999999999999</v>
      </c>
    </row>
    <row r="134" spans="1:40" ht="15.75" customHeight="1" x14ac:dyDescent="0.25">
      <c r="A134" s="37" t="s">
        <v>497</v>
      </c>
      <c r="B134" s="36">
        <v>0.62</v>
      </c>
      <c r="C134" s="36">
        <v>0.45</v>
      </c>
    </row>
    <row r="135" spans="1:40" ht="15.75" customHeight="1" x14ac:dyDescent="0.25">
      <c r="A135" s="39">
        <v>45703</v>
      </c>
      <c r="B135" s="37"/>
      <c r="C135" s="37"/>
      <c r="D135" s="37"/>
      <c r="E135" s="37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</row>
    <row r="136" spans="1:40" ht="15.75" customHeight="1" x14ac:dyDescent="0.25">
      <c r="A136" s="37" t="s">
        <v>498</v>
      </c>
      <c r="B136" s="36">
        <v>0.42</v>
      </c>
      <c r="C136" s="36">
        <v>0.87</v>
      </c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</row>
    <row r="137" spans="1:40" ht="15.75" customHeight="1" x14ac:dyDescent="0.25">
      <c r="A137" s="40">
        <v>45706</v>
      </c>
      <c r="B137" s="41"/>
      <c r="C137" s="41"/>
      <c r="D137" s="41"/>
      <c r="E137" s="41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</row>
    <row r="138" spans="1:40" ht="15.75" customHeight="1" x14ac:dyDescent="0.25">
      <c r="A138" s="37" t="s">
        <v>499</v>
      </c>
      <c r="B138" s="36">
        <v>0.9</v>
      </c>
      <c r="C138" s="35"/>
      <c r="D138" s="35"/>
      <c r="E138" s="36">
        <v>0.45</v>
      </c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</row>
    <row r="139" spans="1:40" ht="15.75" customHeight="1" x14ac:dyDescent="0.25">
      <c r="A139" s="38" t="s">
        <v>822</v>
      </c>
      <c r="B139" s="36">
        <v>1.64</v>
      </c>
      <c r="C139" s="35"/>
      <c r="D139" s="35"/>
      <c r="E139" s="36">
        <v>1.1599999999999999</v>
      </c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</row>
    <row r="140" spans="1:40" ht="15.75" customHeight="1" x14ac:dyDescent="0.25">
      <c r="A140" s="42" t="s">
        <v>823</v>
      </c>
      <c r="B140" s="36">
        <v>1.0900000000000001</v>
      </c>
      <c r="C140" s="35"/>
      <c r="D140" s="35"/>
      <c r="E140" s="36">
        <v>0.9</v>
      </c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</row>
    <row r="141" spans="1:40" ht="15.75" customHeight="1" x14ac:dyDescent="0.25">
      <c r="A141" s="40">
        <v>45724</v>
      </c>
      <c r="B141" s="41"/>
      <c r="C141" s="41"/>
      <c r="D141" s="41"/>
      <c r="E141" s="41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</row>
    <row r="142" spans="1:40" ht="15.75" customHeight="1" x14ac:dyDescent="0.25">
      <c r="A142" s="38" t="s">
        <v>824</v>
      </c>
      <c r="B142" s="36">
        <v>1.1100000000000001</v>
      </c>
      <c r="C142" s="36">
        <v>1.23</v>
      </c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</row>
    <row r="143" spans="1:40" ht="15.75" customHeight="1" x14ac:dyDescent="0.25">
      <c r="A143" s="38" t="s">
        <v>825</v>
      </c>
      <c r="B143" s="36">
        <v>1.07</v>
      </c>
      <c r="C143" s="36">
        <v>1.1299999999999999</v>
      </c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</row>
    <row r="144" spans="1:40" ht="15.75" customHeight="1" x14ac:dyDescent="0.25">
      <c r="A144" s="38" t="s">
        <v>826</v>
      </c>
      <c r="B144" s="36">
        <v>1.36</v>
      </c>
      <c r="C144" s="36">
        <v>1.24</v>
      </c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</row>
    <row r="145" spans="1:40" ht="15.75" customHeight="1" x14ac:dyDescent="0.25">
      <c r="A145" s="37" t="s">
        <v>505</v>
      </c>
      <c r="B145" s="36">
        <v>0.33</v>
      </c>
      <c r="C145" s="36">
        <v>0.57999999999999996</v>
      </c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</row>
    <row r="146" spans="1:40" x14ac:dyDescent="0.25">
      <c r="A146" s="41" t="s">
        <v>899</v>
      </c>
      <c r="B146" s="41"/>
      <c r="C146" s="41"/>
      <c r="D146" s="41"/>
      <c r="E146" s="41"/>
    </row>
    <row r="147" spans="1:40" x14ac:dyDescent="0.25">
      <c r="A147" s="63" t="s">
        <v>900</v>
      </c>
      <c r="B147">
        <v>1.29</v>
      </c>
      <c r="C147">
        <v>0.86</v>
      </c>
    </row>
    <row r="148" spans="1:40" x14ac:dyDescent="0.25">
      <c r="A148" s="64" t="s">
        <v>901</v>
      </c>
      <c r="B148">
        <v>0.99</v>
      </c>
      <c r="C148">
        <v>1.04</v>
      </c>
    </row>
    <row r="149" spans="1:40" x14ac:dyDescent="0.25">
      <c r="A149" s="65" t="s">
        <v>902</v>
      </c>
      <c r="B149">
        <v>0.23</v>
      </c>
      <c r="C149">
        <v>0.71</v>
      </c>
    </row>
    <row r="150" spans="1:40" x14ac:dyDescent="0.25">
      <c r="A150" s="64" t="s">
        <v>903</v>
      </c>
      <c r="B150">
        <v>1.0900000000000001</v>
      </c>
      <c r="C150">
        <v>0.64</v>
      </c>
    </row>
    <row r="151" spans="1:40" x14ac:dyDescent="0.25">
      <c r="A151" s="65" t="s">
        <v>904</v>
      </c>
      <c r="B151">
        <v>1.07</v>
      </c>
      <c r="C151">
        <v>0.91</v>
      </c>
    </row>
    <row r="152" spans="1:40" x14ac:dyDescent="0.25">
      <c r="A152" s="65" t="s">
        <v>905</v>
      </c>
      <c r="B152">
        <v>0.54</v>
      </c>
      <c r="C152">
        <v>0.87</v>
      </c>
    </row>
    <row r="153" spans="1:40" x14ac:dyDescent="0.25">
      <c r="A153" s="63" t="s">
        <v>512</v>
      </c>
      <c r="B153">
        <v>0.69</v>
      </c>
      <c r="C153">
        <v>1.41</v>
      </c>
    </row>
    <row r="154" spans="1:40" x14ac:dyDescent="0.25">
      <c r="A154" s="63" t="s">
        <v>906</v>
      </c>
      <c r="B154">
        <v>2.0299999999999998</v>
      </c>
      <c r="C154">
        <v>1.28</v>
      </c>
    </row>
    <row r="155" spans="1:40" x14ac:dyDescent="0.25">
      <c r="A155" s="65" t="s">
        <v>514</v>
      </c>
      <c r="B155">
        <v>0.44</v>
      </c>
      <c r="C155">
        <v>1.06</v>
      </c>
    </row>
    <row r="156" spans="1:40" x14ac:dyDescent="0.25">
      <c r="A156" s="65" t="s">
        <v>907</v>
      </c>
      <c r="B156">
        <v>0.76</v>
      </c>
      <c r="C156">
        <v>1.01</v>
      </c>
    </row>
    <row r="157" spans="1:40" x14ac:dyDescent="0.25">
      <c r="A157" s="64" t="s">
        <v>908</v>
      </c>
      <c r="B157">
        <v>0.95</v>
      </c>
      <c r="C157">
        <v>0.86</v>
      </c>
      <c r="G157" t="s">
        <v>909</v>
      </c>
    </row>
    <row r="158" spans="1:40" x14ac:dyDescent="0.25">
      <c r="A158" s="69" t="s">
        <v>911</v>
      </c>
      <c r="B158">
        <v>0.75</v>
      </c>
      <c r="C158">
        <v>0.94</v>
      </c>
    </row>
    <row r="159" spans="1:40" x14ac:dyDescent="0.25">
      <c r="A159" s="41" t="s">
        <v>912</v>
      </c>
      <c r="B159" s="41"/>
      <c r="C159" s="41"/>
      <c r="D159" s="41"/>
      <c r="E159" s="41"/>
    </row>
    <row r="160" spans="1:40" x14ac:dyDescent="0.25">
      <c r="A160" s="65" t="s">
        <v>913</v>
      </c>
      <c r="B160">
        <v>0.55000000000000004</v>
      </c>
      <c r="C160">
        <v>0.94</v>
      </c>
    </row>
    <row r="161" spans="1:81" x14ac:dyDescent="0.25">
      <c r="A161" s="65" t="s">
        <v>914</v>
      </c>
      <c r="B161">
        <v>0.54</v>
      </c>
      <c r="C161">
        <v>0.96</v>
      </c>
    </row>
    <row r="162" spans="1:81" x14ac:dyDescent="0.25">
      <c r="A162" s="63" t="s">
        <v>915</v>
      </c>
      <c r="B162">
        <v>1.28</v>
      </c>
      <c r="C162">
        <v>1.1100000000000001</v>
      </c>
    </row>
    <row r="163" spans="1:81" x14ac:dyDescent="0.25">
      <c r="A163" s="63" t="s">
        <v>521</v>
      </c>
      <c r="B163">
        <v>0.84</v>
      </c>
      <c r="C163">
        <v>1.1299999999999999</v>
      </c>
    </row>
    <row r="164" spans="1:81" x14ac:dyDescent="0.25">
      <c r="A164" s="63" t="s">
        <v>916</v>
      </c>
      <c r="B164">
        <v>1.37</v>
      </c>
      <c r="C164">
        <v>0.96</v>
      </c>
    </row>
    <row r="165" spans="1:81" x14ac:dyDescent="0.25">
      <c r="A165" s="64" t="s">
        <v>917</v>
      </c>
      <c r="B165">
        <v>0.61</v>
      </c>
      <c r="C165">
        <v>1.23</v>
      </c>
    </row>
    <row r="166" spans="1:81" x14ac:dyDescent="0.25">
      <c r="A166" s="63" t="s">
        <v>918</v>
      </c>
      <c r="B166">
        <v>1.39</v>
      </c>
      <c r="C166">
        <v>0.79</v>
      </c>
    </row>
    <row r="167" spans="1:81" x14ac:dyDescent="0.25">
      <c r="A167" s="65" t="s">
        <v>919</v>
      </c>
      <c r="B167">
        <v>0.74</v>
      </c>
      <c r="C167">
        <v>0.85</v>
      </c>
    </row>
    <row r="168" spans="1:81" x14ac:dyDescent="0.25">
      <c r="A168" s="63" t="s">
        <v>920</v>
      </c>
      <c r="B168">
        <v>1.01</v>
      </c>
      <c r="C168">
        <v>1.46</v>
      </c>
    </row>
    <row r="169" spans="1:81" x14ac:dyDescent="0.25">
      <c r="A169" s="41" t="s">
        <v>937</v>
      </c>
      <c r="B169" s="41"/>
      <c r="C169" s="41"/>
      <c r="D169" s="41"/>
      <c r="E169" s="41"/>
      <c r="G169" s="361"/>
      <c r="H169" s="361"/>
      <c r="I169" s="361"/>
      <c r="J169" s="361"/>
      <c r="K169" s="361"/>
      <c r="L169" s="361"/>
      <c r="M169" s="361"/>
      <c r="N169" s="361"/>
      <c r="O169" s="361"/>
      <c r="P169" s="361"/>
      <c r="Q169" s="361"/>
      <c r="R169" s="361"/>
      <c r="S169" s="361"/>
      <c r="T169" s="361"/>
      <c r="U169" s="361"/>
      <c r="V169" s="361"/>
      <c r="W169" s="361"/>
      <c r="X169" s="361"/>
      <c r="Y169" s="361"/>
      <c r="Z169" s="361"/>
      <c r="AA169" s="361"/>
      <c r="AB169" s="361"/>
      <c r="AC169" s="361"/>
      <c r="AD169" s="361"/>
      <c r="AE169" s="361"/>
      <c r="AF169" s="361"/>
      <c r="AO169" s="361"/>
      <c r="AP169" s="361"/>
      <c r="AQ169" s="361"/>
      <c r="AR169" s="361"/>
      <c r="AS169" s="361"/>
      <c r="AT169" s="361"/>
      <c r="AU169" s="361"/>
      <c r="AV169" s="361"/>
      <c r="AW169" s="361"/>
      <c r="AX169" s="361"/>
      <c r="AY169" s="361"/>
      <c r="AZ169" s="361"/>
      <c r="BA169" s="361"/>
      <c r="BB169" s="361"/>
      <c r="BC169" s="361"/>
      <c r="BD169" s="361"/>
      <c r="BE169" s="361"/>
      <c r="BF169" s="361"/>
      <c r="BG169" s="361"/>
      <c r="BH169" s="361"/>
      <c r="BI169" s="361"/>
      <c r="BJ169" s="361"/>
      <c r="BK169" s="361"/>
      <c r="BL169" s="361"/>
      <c r="BM169" s="361"/>
      <c r="BN169" s="361"/>
      <c r="BO169" s="361"/>
      <c r="BP169" s="361"/>
      <c r="BQ169" s="361"/>
      <c r="BR169" s="361"/>
      <c r="BS169" s="361"/>
      <c r="BT169" s="361"/>
      <c r="BU169" s="361"/>
      <c r="BV169" s="361"/>
      <c r="BW169" s="361"/>
      <c r="BX169" s="361"/>
      <c r="BY169" s="361"/>
      <c r="BZ169" s="361"/>
      <c r="CA169" s="361"/>
      <c r="CB169" s="361"/>
      <c r="CC169" s="361"/>
    </row>
    <row r="170" spans="1:81" x14ac:dyDescent="0.25">
      <c r="A170" s="71" t="s">
        <v>938</v>
      </c>
      <c r="B170">
        <v>1</v>
      </c>
      <c r="C170">
        <v>1.22</v>
      </c>
      <c r="G170" s="361"/>
      <c r="H170" s="361"/>
      <c r="I170" s="361"/>
      <c r="J170" s="361"/>
      <c r="K170" s="361"/>
      <c r="L170" s="361"/>
      <c r="M170" s="361"/>
      <c r="N170" s="361"/>
      <c r="O170" s="361"/>
      <c r="P170" s="361"/>
      <c r="Q170" s="361"/>
      <c r="R170" s="361"/>
      <c r="S170" s="361"/>
      <c r="T170" s="361"/>
      <c r="U170" s="361"/>
      <c r="V170" s="361"/>
      <c r="W170" s="361"/>
      <c r="X170" s="361"/>
      <c r="Y170" s="361"/>
      <c r="Z170" s="361"/>
      <c r="AA170" s="361"/>
      <c r="AB170" s="361"/>
      <c r="AC170" s="361"/>
      <c r="AD170" s="361"/>
      <c r="AE170" s="361"/>
      <c r="AF170" s="361"/>
      <c r="AO170" s="361"/>
      <c r="AP170" s="361"/>
      <c r="AQ170" s="361"/>
      <c r="AR170" s="361"/>
      <c r="AS170" s="361"/>
      <c r="AT170" s="361"/>
      <c r="AU170" s="361"/>
      <c r="AV170" s="361"/>
      <c r="AW170" s="361"/>
      <c r="AX170" s="361"/>
      <c r="AY170" s="361"/>
      <c r="AZ170" s="361"/>
      <c r="BA170" s="361"/>
      <c r="BB170" s="361"/>
      <c r="BC170" s="361"/>
      <c r="BD170" s="361"/>
      <c r="BE170" s="361"/>
      <c r="BF170" s="361"/>
      <c r="BG170" s="361"/>
      <c r="BH170" s="361"/>
      <c r="BI170" s="361"/>
      <c r="BJ170" s="361"/>
      <c r="BK170" s="361"/>
      <c r="BL170" s="361"/>
      <c r="BM170" s="361"/>
      <c r="BN170" s="361"/>
      <c r="BO170" s="361"/>
      <c r="BP170" s="361"/>
      <c r="BQ170" s="361"/>
      <c r="BR170" s="361"/>
      <c r="BS170" s="361"/>
      <c r="BT170" s="361"/>
      <c r="BU170" s="361"/>
      <c r="BV170" s="361"/>
      <c r="BW170" s="361"/>
      <c r="BX170" s="361"/>
      <c r="BY170" s="361"/>
      <c r="BZ170" s="361"/>
      <c r="CA170" s="361"/>
      <c r="CB170" s="361"/>
      <c r="CC170" s="361"/>
    </row>
    <row r="171" spans="1:81" x14ac:dyDescent="0.25">
      <c r="A171" s="72" t="s">
        <v>939</v>
      </c>
      <c r="B171">
        <v>0</v>
      </c>
      <c r="C171">
        <v>0</v>
      </c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61"/>
      <c r="Z171" s="361"/>
      <c r="AA171" s="361"/>
      <c r="AB171" s="361"/>
      <c r="AC171" s="361"/>
      <c r="AD171" s="361"/>
      <c r="AE171" s="361"/>
      <c r="AF171" s="361"/>
      <c r="AO171" s="361"/>
      <c r="AP171" s="361"/>
      <c r="AQ171" s="361"/>
      <c r="AR171" s="361"/>
      <c r="AS171" s="361"/>
      <c r="AT171" s="361"/>
      <c r="AU171" s="361"/>
      <c r="AV171" s="361"/>
      <c r="AW171" s="361"/>
      <c r="AX171" s="361"/>
      <c r="AY171" s="361"/>
      <c r="AZ171" s="361"/>
      <c r="BA171" s="361"/>
      <c r="BB171" s="361"/>
      <c r="BC171" s="361"/>
      <c r="BD171" s="361"/>
      <c r="BE171" s="361"/>
      <c r="BF171" s="361"/>
      <c r="BG171" s="361"/>
      <c r="BH171" s="361"/>
      <c r="BI171" s="361"/>
      <c r="BJ171" s="361"/>
      <c r="BK171" s="361"/>
      <c r="BL171" s="361"/>
      <c r="BM171" s="361"/>
      <c r="BN171" s="361"/>
      <c r="BO171" s="361"/>
      <c r="BP171" s="361"/>
      <c r="BQ171" s="361"/>
      <c r="BR171" s="361"/>
      <c r="BS171" s="361"/>
      <c r="BT171" s="361"/>
      <c r="BU171" s="361"/>
      <c r="BV171" s="361"/>
      <c r="BW171" s="361"/>
      <c r="BX171" s="361"/>
      <c r="BY171" s="361"/>
      <c r="BZ171" s="361"/>
      <c r="CA171" s="361"/>
      <c r="CB171" s="361"/>
      <c r="CC171" s="361"/>
    </row>
    <row r="172" spans="1:81" x14ac:dyDescent="0.25">
      <c r="A172" s="73" t="s">
        <v>529</v>
      </c>
      <c r="B172">
        <v>0.64</v>
      </c>
      <c r="C172">
        <v>0.62</v>
      </c>
      <c r="G172" s="361"/>
      <c r="H172" s="361"/>
      <c r="I172" s="361"/>
      <c r="J172" s="361"/>
      <c r="K172" s="361"/>
      <c r="L172" s="361"/>
      <c r="M172" s="361"/>
      <c r="N172" s="361"/>
      <c r="O172" s="361"/>
      <c r="P172" s="361"/>
      <c r="Q172" s="361"/>
      <c r="R172" s="361"/>
      <c r="S172" s="361"/>
      <c r="T172" s="361"/>
      <c r="U172" s="361"/>
      <c r="V172" s="361"/>
      <c r="W172" s="361"/>
      <c r="X172" s="361"/>
      <c r="Y172" s="361"/>
      <c r="Z172" s="361"/>
      <c r="AA172" s="361"/>
      <c r="AB172" s="361"/>
      <c r="AC172" s="361"/>
      <c r="AD172" s="361"/>
      <c r="AE172" s="361"/>
      <c r="AF172" s="361"/>
      <c r="AO172" s="361"/>
      <c r="AP172" s="361"/>
      <c r="AQ172" s="361"/>
      <c r="AR172" s="361"/>
      <c r="AS172" s="361"/>
      <c r="AT172" s="361"/>
      <c r="AU172" s="361"/>
      <c r="AV172" s="361"/>
      <c r="AW172" s="361"/>
      <c r="AX172" s="361"/>
      <c r="AY172" s="361"/>
      <c r="AZ172" s="361"/>
      <c r="BA172" s="361"/>
      <c r="BB172" s="361"/>
      <c r="BC172" s="361"/>
      <c r="BD172" s="361"/>
      <c r="BE172" s="361"/>
      <c r="BF172" s="361"/>
      <c r="BG172" s="361"/>
      <c r="BH172" s="361"/>
      <c r="BI172" s="361"/>
      <c r="BJ172" s="361"/>
      <c r="BK172" s="361"/>
      <c r="BL172" s="361"/>
      <c r="BM172" s="361"/>
      <c r="BN172" s="361"/>
      <c r="BO172" s="361"/>
      <c r="BP172" s="361"/>
      <c r="BQ172" s="361"/>
      <c r="BR172" s="361"/>
      <c r="BS172" s="361"/>
      <c r="BT172" s="361"/>
      <c r="BU172" s="361"/>
      <c r="BV172" s="361"/>
      <c r="BW172" s="361"/>
      <c r="BX172" s="361"/>
      <c r="BY172" s="361"/>
      <c r="BZ172" s="361"/>
      <c r="CA172" s="361"/>
      <c r="CB172" s="361"/>
      <c r="CC172" s="361"/>
    </row>
    <row r="173" spans="1:81" x14ac:dyDescent="0.25">
      <c r="A173" s="74" t="s">
        <v>940</v>
      </c>
      <c r="B173">
        <v>1.28</v>
      </c>
      <c r="C173">
        <v>1.03</v>
      </c>
      <c r="G173" s="361"/>
      <c r="H173" s="361"/>
      <c r="I173" s="361"/>
      <c r="J173" s="361"/>
      <c r="K173" s="361"/>
      <c r="L173" s="361"/>
      <c r="M173" s="361"/>
      <c r="N173" s="361"/>
      <c r="O173" s="361"/>
      <c r="P173" s="361"/>
      <c r="Q173" s="361"/>
      <c r="R173" s="361"/>
      <c r="S173" s="361"/>
      <c r="T173" s="361"/>
      <c r="U173" s="361"/>
      <c r="V173" s="361"/>
      <c r="W173" s="361"/>
      <c r="X173" s="361"/>
      <c r="Y173" s="361"/>
      <c r="Z173" s="361"/>
      <c r="AA173" s="361"/>
      <c r="AB173" s="361"/>
      <c r="AC173" s="361"/>
      <c r="AD173" s="361"/>
      <c r="AE173" s="361"/>
      <c r="AF173" s="361"/>
      <c r="AO173" s="361"/>
      <c r="AP173" s="361"/>
      <c r="AQ173" s="361"/>
      <c r="AR173" s="361"/>
      <c r="AS173" s="361"/>
      <c r="AT173" s="361"/>
      <c r="AU173" s="361"/>
      <c r="AV173" s="361"/>
      <c r="AW173" s="361"/>
      <c r="AX173" s="361"/>
      <c r="AY173" s="361"/>
      <c r="AZ173" s="361"/>
      <c r="BA173" s="361"/>
      <c r="BB173" s="361"/>
      <c r="BC173" s="361"/>
      <c r="BD173" s="361"/>
      <c r="BE173" s="361"/>
      <c r="BF173" s="361"/>
      <c r="BG173" s="361"/>
      <c r="BH173" s="361"/>
      <c r="BI173" s="361"/>
      <c r="BJ173" s="361"/>
      <c r="BK173" s="361"/>
      <c r="BL173" s="361"/>
      <c r="BM173" s="361"/>
      <c r="BN173" s="361"/>
      <c r="BO173" s="361"/>
      <c r="BP173" s="361"/>
      <c r="BQ173" s="361"/>
      <c r="BR173" s="361"/>
      <c r="BS173" s="361"/>
      <c r="BT173" s="361"/>
      <c r="BU173" s="361"/>
      <c r="BV173" s="361"/>
      <c r="BW173" s="361"/>
      <c r="BX173" s="361"/>
      <c r="BY173" s="361"/>
      <c r="BZ173" s="361"/>
      <c r="CA173" s="361"/>
      <c r="CB173" s="361"/>
      <c r="CC173" s="361"/>
    </row>
    <row r="174" spans="1:81" x14ac:dyDescent="0.25">
      <c r="A174" s="75" t="s">
        <v>531</v>
      </c>
      <c r="B174">
        <v>0.52</v>
      </c>
      <c r="C174">
        <v>1.1000000000000001</v>
      </c>
      <c r="G174" s="361"/>
      <c r="H174" s="361"/>
      <c r="I174" s="361"/>
      <c r="J174" s="361"/>
      <c r="K174" s="361"/>
      <c r="L174" s="361"/>
      <c r="M174" s="361"/>
      <c r="N174" s="361"/>
      <c r="O174" s="361"/>
      <c r="P174" s="361"/>
      <c r="Q174" s="361"/>
      <c r="R174" s="361"/>
      <c r="S174" s="361"/>
      <c r="T174" s="361"/>
      <c r="U174" s="361"/>
      <c r="V174" s="361"/>
      <c r="W174" s="361"/>
      <c r="X174" s="361"/>
      <c r="Y174" s="361"/>
      <c r="Z174" s="361"/>
      <c r="AA174" s="361"/>
      <c r="AB174" s="361"/>
      <c r="AC174" s="361"/>
      <c r="AD174" s="361"/>
      <c r="AE174" s="361"/>
      <c r="AF174" s="361"/>
      <c r="AO174" s="361"/>
      <c r="AP174" s="361"/>
      <c r="AQ174" s="361"/>
      <c r="AR174" s="361"/>
      <c r="AS174" s="361"/>
      <c r="AT174" s="361"/>
      <c r="AU174" s="361"/>
      <c r="AV174" s="361"/>
      <c r="AW174" s="361"/>
      <c r="AX174" s="361"/>
      <c r="AY174" s="361"/>
      <c r="AZ174" s="361"/>
      <c r="BA174" s="361"/>
      <c r="BB174" s="361"/>
      <c r="BC174" s="361"/>
      <c r="BD174" s="361"/>
      <c r="BE174" s="361"/>
      <c r="BF174" s="361"/>
      <c r="BG174" s="361"/>
      <c r="BH174" s="361"/>
      <c r="BI174" s="361"/>
      <c r="BJ174" s="361"/>
      <c r="BK174" s="361"/>
      <c r="BL174" s="361"/>
      <c r="BM174" s="361"/>
      <c r="BN174" s="361"/>
      <c r="BO174" s="361"/>
      <c r="BP174" s="361"/>
      <c r="BQ174" s="361"/>
      <c r="BR174" s="361"/>
      <c r="BS174" s="361"/>
      <c r="BT174" s="361"/>
      <c r="BU174" s="361"/>
      <c r="BV174" s="361"/>
      <c r="BW174" s="361"/>
      <c r="BX174" s="361"/>
      <c r="BY174" s="361"/>
      <c r="BZ174" s="361"/>
      <c r="CA174" s="361"/>
      <c r="CB174" s="361"/>
      <c r="CC174" s="361"/>
    </row>
    <row r="175" spans="1:81" x14ac:dyDescent="0.25">
      <c r="A175" s="76" t="s">
        <v>941</v>
      </c>
      <c r="B175">
        <v>0.42</v>
      </c>
      <c r="C175">
        <v>1.1299999999999999</v>
      </c>
      <c r="G175" s="361"/>
      <c r="H175" s="361"/>
      <c r="I175" s="361"/>
      <c r="J175" s="361"/>
      <c r="K175" s="361"/>
      <c r="L175" s="361"/>
      <c r="M175" s="361"/>
      <c r="N175" s="361"/>
      <c r="O175" s="361"/>
      <c r="P175" s="361"/>
      <c r="Q175" s="361"/>
      <c r="R175" s="361"/>
      <c r="S175" s="361"/>
      <c r="T175" s="361"/>
      <c r="U175" s="361"/>
      <c r="V175" s="361"/>
      <c r="W175" s="361"/>
      <c r="X175" s="361"/>
      <c r="Y175" s="361"/>
      <c r="Z175" s="361"/>
      <c r="AA175" s="361"/>
      <c r="AB175" s="361"/>
      <c r="AC175" s="361"/>
      <c r="AD175" s="361"/>
      <c r="AE175" s="361"/>
      <c r="AF175" s="361"/>
      <c r="AO175" s="361"/>
      <c r="AP175" s="361"/>
      <c r="AQ175" s="361"/>
      <c r="AR175" s="361"/>
      <c r="AS175" s="361"/>
      <c r="AT175" s="361"/>
      <c r="AU175" s="361"/>
      <c r="AV175" s="361"/>
      <c r="AW175" s="361"/>
      <c r="AX175" s="361"/>
      <c r="AY175" s="361"/>
      <c r="AZ175" s="361"/>
      <c r="BA175" s="361"/>
      <c r="BB175" s="361"/>
      <c r="BC175" s="361"/>
      <c r="BD175" s="361"/>
      <c r="BE175" s="361"/>
      <c r="BF175" s="361"/>
      <c r="BG175" s="361"/>
      <c r="BH175" s="361"/>
      <c r="BI175" s="361"/>
      <c r="BJ175" s="361"/>
      <c r="BK175" s="361"/>
      <c r="BL175" s="361"/>
      <c r="BM175" s="361"/>
      <c r="BN175" s="361"/>
      <c r="BO175" s="361"/>
      <c r="BP175" s="361"/>
      <c r="BQ175" s="361"/>
      <c r="BR175" s="361"/>
      <c r="BS175" s="361"/>
      <c r="BT175" s="361"/>
      <c r="BU175" s="361"/>
      <c r="BV175" s="361"/>
      <c r="BW175" s="361"/>
      <c r="BX175" s="361"/>
      <c r="BY175" s="361"/>
      <c r="BZ175" s="361"/>
      <c r="CA175" s="361"/>
      <c r="CB175" s="361"/>
      <c r="CC175" s="361"/>
    </row>
    <row r="176" spans="1:81" x14ac:dyDescent="0.25">
      <c r="A176" s="39" t="s">
        <v>942</v>
      </c>
      <c r="B176" s="39"/>
      <c r="C176" s="39"/>
      <c r="D176" s="39"/>
      <c r="E176" s="39"/>
      <c r="G176" s="361"/>
      <c r="H176" s="361"/>
      <c r="I176" s="361"/>
      <c r="J176" s="361"/>
      <c r="K176" s="361"/>
      <c r="L176" s="361"/>
      <c r="M176" s="361"/>
      <c r="N176" s="361"/>
      <c r="O176" s="361"/>
      <c r="P176" s="361"/>
      <c r="Q176" s="361"/>
      <c r="R176" s="361"/>
      <c r="S176" s="361"/>
      <c r="T176" s="361"/>
      <c r="U176" s="361"/>
      <c r="V176" s="361"/>
      <c r="W176" s="361"/>
      <c r="X176" s="361"/>
      <c r="Y176" s="361"/>
      <c r="Z176" s="361"/>
      <c r="AA176" s="361"/>
      <c r="AB176" s="361"/>
      <c r="AC176" s="361"/>
      <c r="AD176" s="361"/>
      <c r="AE176" s="361"/>
      <c r="AF176" s="361"/>
      <c r="AO176" s="361"/>
      <c r="AP176" s="361"/>
      <c r="AQ176" s="361"/>
      <c r="AR176" s="361"/>
      <c r="AS176" s="361"/>
      <c r="AT176" s="361"/>
      <c r="AU176" s="361"/>
      <c r="AV176" s="361"/>
      <c r="AW176" s="361"/>
      <c r="AX176" s="361"/>
      <c r="AY176" s="361"/>
      <c r="AZ176" s="361"/>
      <c r="BA176" s="361"/>
      <c r="BB176" s="361"/>
      <c r="BC176" s="361"/>
      <c r="BD176" s="361"/>
      <c r="BE176" s="361"/>
      <c r="BF176" s="361"/>
      <c r="BG176" s="361"/>
      <c r="BH176" s="361"/>
      <c r="BI176" s="361"/>
      <c r="BJ176" s="361"/>
      <c r="BK176" s="361"/>
      <c r="BL176" s="361"/>
      <c r="BM176" s="361"/>
      <c r="BN176" s="361"/>
      <c r="BO176" s="361"/>
      <c r="BP176" s="361"/>
      <c r="BQ176" s="361"/>
      <c r="BR176" s="361"/>
      <c r="BS176" s="361"/>
      <c r="BT176" s="361"/>
      <c r="BU176" s="361"/>
      <c r="BV176" s="361"/>
      <c r="BW176" s="361"/>
      <c r="BX176" s="361"/>
      <c r="BY176" s="361"/>
      <c r="BZ176" s="361"/>
      <c r="CA176" s="361"/>
      <c r="CB176" s="361"/>
      <c r="CC176" s="361"/>
    </row>
    <row r="177" spans="1:81" x14ac:dyDescent="0.25">
      <c r="A177" s="77" t="s">
        <v>943</v>
      </c>
      <c r="B177">
        <v>0.66</v>
      </c>
      <c r="C177">
        <v>0.94</v>
      </c>
      <c r="G177" s="361"/>
      <c r="H177" s="361"/>
      <c r="I177" s="361"/>
      <c r="J177" s="361"/>
      <c r="K177" s="361"/>
      <c r="L177" s="361"/>
      <c r="M177" s="361"/>
      <c r="N177" s="361"/>
      <c r="O177" s="361"/>
      <c r="P177" s="361"/>
      <c r="Q177" s="361"/>
      <c r="R177" s="361"/>
      <c r="S177" s="361"/>
      <c r="T177" s="361"/>
      <c r="U177" s="361"/>
      <c r="V177" s="361"/>
      <c r="W177" s="361"/>
      <c r="X177" s="361"/>
      <c r="Y177" s="361"/>
      <c r="Z177" s="361"/>
      <c r="AA177" s="361"/>
      <c r="AB177" s="361"/>
      <c r="AC177" s="361"/>
      <c r="AD177" s="361"/>
      <c r="AE177" s="361"/>
      <c r="AF177" s="361"/>
      <c r="AO177" s="361"/>
      <c r="AP177" s="361"/>
      <c r="AQ177" s="361"/>
      <c r="AR177" s="361"/>
      <c r="AS177" s="361"/>
      <c r="AT177" s="361"/>
      <c r="AU177" s="361"/>
      <c r="AV177" s="361"/>
      <c r="AW177" s="361"/>
      <c r="AX177" s="361"/>
      <c r="AY177" s="361"/>
      <c r="AZ177" s="361"/>
      <c r="BA177" s="361"/>
      <c r="BB177" s="361"/>
      <c r="BC177" s="361"/>
      <c r="BD177" s="361"/>
      <c r="BE177" s="361"/>
      <c r="BF177" s="361"/>
      <c r="BG177" s="361"/>
      <c r="BH177" s="361"/>
      <c r="BI177" s="361"/>
      <c r="BJ177" s="361"/>
      <c r="BK177" s="361"/>
      <c r="BL177" s="361"/>
      <c r="BM177" s="361"/>
      <c r="BN177" s="361"/>
      <c r="BO177" s="361"/>
      <c r="BP177" s="361"/>
      <c r="BQ177" s="361"/>
      <c r="BR177" s="361"/>
      <c r="BS177" s="361"/>
      <c r="BT177" s="361"/>
      <c r="BU177" s="361"/>
      <c r="BV177" s="361"/>
      <c r="BW177" s="361"/>
      <c r="BX177" s="361"/>
      <c r="BY177" s="361"/>
      <c r="BZ177" s="361"/>
      <c r="CA177" s="361"/>
      <c r="CB177" s="361"/>
      <c r="CC177" s="361"/>
    </row>
    <row r="178" spans="1:81" x14ac:dyDescent="0.25">
      <c r="A178" s="39" t="s">
        <v>944</v>
      </c>
      <c r="B178" s="39"/>
      <c r="C178" s="39"/>
      <c r="D178" s="39"/>
      <c r="E178" s="39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61"/>
      <c r="Z178" s="361"/>
      <c r="AA178" s="361"/>
      <c r="AB178" s="361"/>
      <c r="AC178" s="361"/>
      <c r="AD178" s="361"/>
      <c r="AE178" s="361"/>
      <c r="AF178" s="361"/>
      <c r="AO178" s="361"/>
      <c r="AP178" s="361"/>
      <c r="AQ178" s="361"/>
      <c r="AR178" s="361"/>
      <c r="AS178" s="361"/>
      <c r="AT178" s="361"/>
      <c r="AU178" s="361"/>
      <c r="AV178" s="361"/>
      <c r="AW178" s="361"/>
      <c r="AX178" s="361"/>
      <c r="AY178" s="361"/>
      <c r="AZ178" s="361"/>
      <c r="BA178" s="361"/>
      <c r="BB178" s="361"/>
      <c r="BC178" s="361"/>
      <c r="BD178" s="361"/>
      <c r="BE178" s="361"/>
      <c r="BF178" s="361"/>
      <c r="BG178" s="361"/>
      <c r="BH178" s="361"/>
      <c r="BI178" s="361"/>
      <c r="BJ178" s="361"/>
      <c r="BK178" s="361"/>
      <c r="BL178" s="361"/>
      <c r="BM178" s="361"/>
      <c r="BN178" s="361"/>
      <c r="BO178" s="361"/>
      <c r="BP178" s="361"/>
      <c r="BQ178" s="361"/>
      <c r="BR178" s="361"/>
      <c r="BS178" s="361"/>
      <c r="BT178" s="361"/>
      <c r="BU178" s="361"/>
      <c r="BV178" s="361"/>
      <c r="BW178" s="361"/>
      <c r="BX178" s="361"/>
      <c r="BY178" s="361"/>
      <c r="BZ178" s="361"/>
      <c r="CA178" s="361"/>
      <c r="CB178" s="361"/>
      <c r="CC178" s="361"/>
    </row>
    <row r="179" spans="1:81" x14ac:dyDescent="0.25">
      <c r="A179" s="78" t="s">
        <v>945</v>
      </c>
      <c r="B179">
        <v>0.81</v>
      </c>
      <c r="C179">
        <v>0.97</v>
      </c>
      <c r="G179" s="361"/>
      <c r="H179" s="361"/>
      <c r="I179" s="361"/>
      <c r="J179" s="361"/>
      <c r="K179" s="361"/>
      <c r="L179" s="361"/>
      <c r="M179" s="361"/>
      <c r="N179" s="361"/>
      <c r="O179" s="361"/>
      <c r="P179" s="361"/>
      <c r="Q179" s="361"/>
      <c r="R179" s="361"/>
      <c r="S179" s="361"/>
      <c r="T179" s="361"/>
      <c r="U179" s="361"/>
      <c r="V179" s="361"/>
      <c r="W179" s="361"/>
      <c r="X179" s="361"/>
      <c r="Y179" s="361"/>
      <c r="Z179" s="361"/>
      <c r="AA179" s="361"/>
      <c r="AB179" s="361"/>
      <c r="AC179" s="361"/>
      <c r="AD179" s="361"/>
      <c r="AE179" s="361"/>
      <c r="AF179" s="361"/>
      <c r="AO179" s="361"/>
      <c r="AP179" s="361"/>
      <c r="AQ179" s="361"/>
      <c r="AR179" s="361"/>
      <c r="AS179" s="361"/>
      <c r="AT179" s="361"/>
      <c r="AU179" s="361"/>
      <c r="AV179" s="361"/>
      <c r="AW179" s="361"/>
      <c r="AX179" s="361"/>
      <c r="AY179" s="361"/>
      <c r="AZ179" s="361"/>
      <c r="BA179" s="361"/>
      <c r="BB179" s="361"/>
      <c r="BC179" s="361"/>
      <c r="BD179" s="361"/>
      <c r="BE179" s="361"/>
      <c r="BF179" s="361"/>
      <c r="BG179" s="361"/>
      <c r="BH179" s="361"/>
      <c r="BI179" s="361"/>
      <c r="BJ179" s="361"/>
      <c r="BK179" s="361"/>
      <c r="BL179" s="361"/>
      <c r="BM179" s="361"/>
      <c r="BN179" s="361"/>
      <c r="BO179" s="361"/>
      <c r="BP179" s="361"/>
      <c r="BQ179" s="361"/>
      <c r="BR179" s="361"/>
      <c r="BS179" s="361"/>
      <c r="BT179" s="361"/>
      <c r="BU179" s="361"/>
      <c r="BV179" s="361"/>
      <c r="BW179" s="361"/>
      <c r="BX179" s="361"/>
      <c r="BY179" s="361"/>
      <c r="BZ179" s="361"/>
      <c r="CA179" s="361"/>
      <c r="CB179" s="361"/>
      <c r="CC179" s="361"/>
    </row>
    <row r="180" spans="1:81" x14ac:dyDescent="0.25">
      <c r="A180" s="41" t="s">
        <v>946</v>
      </c>
      <c r="B180" s="41"/>
      <c r="C180" s="41"/>
      <c r="D180" s="41"/>
      <c r="E180" s="41"/>
      <c r="G180" s="361"/>
      <c r="H180" s="361"/>
      <c r="I180" s="361"/>
      <c r="J180" s="361"/>
      <c r="K180" s="361"/>
      <c r="L180" s="361"/>
      <c r="M180" s="361"/>
      <c r="N180" s="361"/>
      <c r="O180" s="361"/>
      <c r="P180" s="361"/>
      <c r="Q180" s="361"/>
      <c r="R180" s="361"/>
      <c r="S180" s="361"/>
      <c r="T180" s="361"/>
      <c r="U180" s="361"/>
      <c r="V180" s="361"/>
      <c r="W180" s="361"/>
      <c r="X180" s="361"/>
      <c r="Y180" s="361"/>
      <c r="Z180" s="361"/>
      <c r="AA180" s="361"/>
      <c r="AB180" s="361"/>
      <c r="AC180" s="361"/>
      <c r="AD180" s="361"/>
      <c r="AE180" s="361"/>
      <c r="AF180" s="361"/>
      <c r="AO180" s="361"/>
      <c r="AP180" s="361"/>
      <c r="AQ180" s="361"/>
      <c r="AR180" s="361"/>
      <c r="AS180" s="361"/>
      <c r="AT180" s="361"/>
      <c r="AU180" s="361"/>
      <c r="AV180" s="361"/>
      <c r="AW180" s="361"/>
      <c r="AX180" s="361"/>
      <c r="AY180" s="361"/>
      <c r="AZ180" s="361"/>
      <c r="BA180" s="361"/>
      <c r="BB180" s="361"/>
      <c r="BC180" s="361"/>
      <c r="BD180" s="361"/>
      <c r="BE180" s="361"/>
      <c r="BF180" s="361"/>
      <c r="BG180" s="361"/>
      <c r="BH180" s="361"/>
      <c r="BI180" s="361"/>
      <c r="BJ180" s="361"/>
      <c r="BK180" s="361"/>
      <c r="BL180" s="361"/>
      <c r="BM180" s="361"/>
      <c r="BN180" s="361"/>
      <c r="BO180" s="361"/>
      <c r="BP180" s="361"/>
      <c r="BQ180" s="361"/>
      <c r="BR180" s="361"/>
      <c r="BS180" s="361"/>
      <c r="BT180" s="361"/>
      <c r="BU180" s="361"/>
      <c r="BV180" s="361"/>
      <c r="BW180" s="361"/>
      <c r="BX180" s="361"/>
      <c r="BY180" s="361"/>
      <c r="BZ180" s="361"/>
      <c r="CA180" s="361"/>
      <c r="CB180" s="361"/>
      <c r="CC180" s="361"/>
    </row>
    <row r="181" spans="1:81" x14ac:dyDescent="0.25">
      <c r="A181" s="79" t="s">
        <v>535</v>
      </c>
      <c r="B181">
        <v>1.37</v>
      </c>
      <c r="C181">
        <v>1.32</v>
      </c>
      <c r="G181" s="361"/>
      <c r="H181" s="361"/>
      <c r="I181" s="361"/>
      <c r="J181" s="361"/>
      <c r="K181" s="361"/>
      <c r="L181" s="361"/>
      <c r="M181" s="361"/>
      <c r="N181" s="361"/>
      <c r="O181" s="361"/>
      <c r="P181" s="361"/>
      <c r="Q181" s="361"/>
      <c r="R181" s="361"/>
      <c r="S181" s="361"/>
      <c r="T181" s="361"/>
      <c r="U181" s="361"/>
      <c r="V181" s="361"/>
      <c r="W181" s="361"/>
      <c r="X181" s="361"/>
      <c r="Y181" s="361"/>
      <c r="Z181" s="361"/>
      <c r="AA181" s="361"/>
      <c r="AB181" s="361"/>
      <c r="AC181" s="361"/>
      <c r="AD181" s="361"/>
      <c r="AE181" s="361"/>
      <c r="AF181" s="361"/>
      <c r="AO181" s="361"/>
      <c r="AP181" s="361"/>
      <c r="AQ181" s="361"/>
      <c r="AR181" s="361"/>
      <c r="AS181" s="361"/>
      <c r="AT181" s="361"/>
      <c r="AU181" s="361"/>
      <c r="AV181" s="361"/>
      <c r="AW181" s="361"/>
      <c r="AX181" s="361"/>
      <c r="AY181" s="361"/>
      <c r="AZ181" s="361"/>
      <c r="BA181" s="361"/>
      <c r="BB181" s="361"/>
      <c r="BC181" s="361"/>
      <c r="BD181" s="361"/>
      <c r="BE181" s="361"/>
      <c r="BF181" s="361"/>
      <c r="BG181" s="361"/>
      <c r="BH181" s="361"/>
      <c r="BI181" s="361"/>
      <c r="BJ181" s="361"/>
      <c r="BK181" s="361"/>
      <c r="BL181" s="361"/>
      <c r="BM181" s="361"/>
      <c r="BN181" s="361"/>
      <c r="BO181" s="361"/>
      <c r="BP181" s="361"/>
      <c r="BQ181" s="361"/>
      <c r="BR181" s="361"/>
      <c r="BS181" s="361"/>
      <c r="BT181" s="361"/>
      <c r="BU181" s="361"/>
      <c r="BV181" s="361"/>
      <c r="BW181" s="361"/>
      <c r="BX181" s="361"/>
      <c r="BY181" s="361"/>
      <c r="BZ181" s="361"/>
      <c r="CA181" s="361"/>
      <c r="CB181" s="361"/>
      <c r="CC181" s="361"/>
    </row>
    <row r="182" spans="1:81" x14ac:dyDescent="0.25">
      <c r="A182" s="80" t="s">
        <v>947</v>
      </c>
      <c r="B182">
        <v>2.0299999999999998</v>
      </c>
      <c r="C182">
        <v>1.1100000000000001</v>
      </c>
    </row>
    <row r="183" spans="1:81" x14ac:dyDescent="0.25">
      <c r="A183" s="81" t="s">
        <v>537</v>
      </c>
      <c r="B183">
        <v>1.22</v>
      </c>
      <c r="C183">
        <v>1.06</v>
      </c>
    </row>
    <row r="184" spans="1:81" x14ac:dyDescent="0.25">
      <c r="A184" s="82" t="s">
        <v>538</v>
      </c>
      <c r="B184">
        <v>0.95</v>
      </c>
      <c r="C184">
        <v>1.18</v>
      </c>
      <c r="G184" s="70" t="s">
        <v>955</v>
      </c>
    </row>
    <row r="185" spans="1:81" x14ac:dyDescent="0.25">
      <c r="A185" s="83" t="s">
        <v>949</v>
      </c>
      <c r="B185">
        <v>0.3</v>
      </c>
      <c r="C185">
        <v>0.97</v>
      </c>
    </row>
    <row r="186" spans="1:81" x14ac:dyDescent="0.25">
      <c r="A186" s="84" t="s">
        <v>950</v>
      </c>
      <c r="B186">
        <v>0.92</v>
      </c>
      <c r="C186">
        <v>1.21</v>
      </c>
    </row>
    <row r="187" spans="1:81" x14ac:dyDescent="0.25">
      <c r="A187" s="39" t="s">
        <v>1018</v>
      </c>
      <c r="B187" s="39"/>
      <c r="C187" s="39"/>
      <c r="D187" s="39"/>
      <c r="E187" s="39"/>
      <c r="G187" s="365"/>
      <c r="H187" s="365"/>
      <c r="I187" s="365"/>
      <c r="J187" s="365"/>
      <c r="K187" s="365"/>
      <c r="L187" s="365"/>
      <c r="M187" s="365"/>
      <c r="N187" s="365"/>
      <c r="O187" s="365"/>
      <c r="P187" s="365"/>
      <c r="Q187" s="365"/>
      <c r="R187" s="365"/>
      <c r="S187" s="365"/>
      <c r="T187" s="365"/>
      <c r="U187" s="365"/>
      <c r="V187" s="365"/>
      <c r="W187" s="365"/>
      <c r="X187" s="365"/>
      <c r="Y187" s="365"/>
      <c r="Z187" s="365"/>
      <c r="AA187" s="365"/>
      <c r="AB187" s="365"/>
      <c r="AC187" s="365"/>
      <c r="AD187" s="365"/>
      <c r="AE187" s="365"/>
      <c r="AF187" s="365"/>
      <c r="AG187" s="365"/>
      <c r="AH187" s="365"/>
      <c r="AI187" s="365"/>
      <c r="AJ187" s="365"/>
      <c r="AK187" s="365"/>
      <c r="AL187" s="365"/>
      <c r="AM187" s="365"/>
      <c r="AN187" s="365"/>
      <c r="AO187" s="365"/>
      <c r="AP187" s="365"/>
      <c r="AQ187" s="365"/>
      <c r="AR187" s="365"/>
      <c r="AS187" s="365"/>
      <c r="AT187" s="365"/>
      <c r="AU187" s="365"/>
      <c r="AV187" s="365"/>
      <c r="AW187" s="365"/>
      <c r="AX187" s="365"/>
      <c r="AY187" s="365"/>
      <c r="AZ187" s="365"/>
      <c r="BA187" s="365"/>
      <c r="BB187" s="365"/>
      <c r="BC187" s="365"/>
      <c r="BD187" s="365"/>
      <c r="BE187" s="365"/>
      <c r="BF187" s="365"/>
      <c r="BG187" s="365"/>
      <c r="BH187" s="365"/>
      <c r="BI187" s="365"/>
      <c r="BJ187" s="365"/>
      <c r="BK187" s="365"/>
      <c r="BL187" s="365"/>
      <c r="BM187" s="365"/>
      <c r="BN187" s="365"/>
      <c r="BO187" s="365"/>
      <c r="BP187" s="365"/>
      <c r="BQ187" s="365"/>
      <c r="BR187" s="365"/>
      <c r="BS187" s="365"/>
      <c r="BT187" s="365"/>
      <c r="BU187" s="365"/>
      <c r="BV187" s="365"/>
      <c r="BW187" s="365"/>
      <c r="BX187" s="365"/>
      <c r="BY187" s="365"/>
      <c r="BZ187" s="365"/>
      <c r="CA187" s="365"/>
      <c r="CB187" s="365"/>
      <c r="CC187" s="365"/>
    </row>
    <row r="188" spans="1:81" x14ac:dyDescent="0.25">
      <c r="A188" s="366" t="s">
        <v>1019</v>
      </c>
      <c r="B188">
        <v>0.66</v>
      </c>
      <c r="C188">
        <v>0.81</v>
      </c>
      <c r="G188" s="365"/>
      <c r="H188" s="365"/>
      <c r="I188" s="365"/>
      <c r="J188" s="365"/>
      <c r="K188" s="365"/>
      <c r="L188" s="365"/>
      <c r="M188" s="365"/>
      <c r="N188" s="365"/>
      <c r="O188" s="365"/>
      <c r="P188" s="365"/>
      <c r="Q188" s="365"/>
      <c r="R188" s="365"/>
      <c r="S188" s="365"/>
      <c r="T188" s="365"/>
      <c r="U188" s="365"/>
      <c r="V188" s="365"/>
      <c r="W188" s="365"/>
      <c r="X188" s="365"/>
      <c r="Y188" s="365"/>
      <c r="Z188" s="365"/>
      <c r="AA188" s="365"/>
      <c r="AB188" s="365"/>
      <c r="AC188" s="365"/>
      <c r="AD188" s="365"/>
      <c r="AE188" s="365"/>
      <c r="AF188" s="365"/>
      <c r="AG188" s="365"/>
      <c r="AH188" s="365"/>
      <c r="AI188" s="365"/>
      <c r="AJ188" s="365"/>
      <c r="AK188" s="365"/>
      <c r="AL188" s="365"/>
      <c r="AM188" s="365"/>
      <c r="AN188" s="365"/>
      <c r="AO188" s="365"/>
      <c r="AP188" s="365"/>
      <c r="AQ188" s="365"/>
      <c r="AR188" s="365"/>
      <c r="AS188" s="365"/>
      <c r="AT188" s="365"/>
      <c r="AU188" s="365"/>
      <c r="AV188" s="365"/>
      <c r="AW188" s="365"/>
      <c r="AX188" s="365"/>
      <c r="AY188" s="365"/>
      <c r="AZ188" s="365"/>
      <c r="BA188" s="365"/>
      <c r="BB188" s="365"/>
      <c r="BC188" s="365"/>
      <c r="BD188" s="365"/>
      <c r="BE188" s="365"/>
      <c r="BF188" s="365"/>
      <c r="BG188" s="365"/>
      <c r="BH188" s="365"/>
      <c r="BI188" s="365"/>
      <c r="BJ188" s="365"/>
      <c r="BK188" s="365"/>
      <c r="BL188" s="365"/>
      <c r="BM188" s="365"/>
      <c r="BN188" s="365"/>
      <c r="BO188" s="365"/>
      <c r="BP188" s="365"/>
      <c r="BQ188" s="365"/>
      <c r="BR188" s="365"/>
      <c r="BS188" s="365"/>
      <c r="BT188" s="365"/>
      <c r="BU188" s="365"/>
      <c r="BV188" s="365"/>
      <c r="BW188" s="365"/>
      <c r="BX188" s="365"/>
      <c r="BY188" s="365"/>
      <c r="BZ188" s="365"/>
      <c r="CA188" s="365"/>
      <c r="CB188" s="365"/>
      <c r="CC188" s="365"/>
    </row>
    <row r="189" spans="1:81" x14ac:dyDescent="0.25">
      <c r="A189" s="41" t="s">
        <v>1020</v>
      </c>
      <c r="B189" s="41"/>
      <c r="C189" s="41"/>
      <c r="D189" s="41"/>
      <c r="E189" s="41"/>
      <c r="G189" s="365"/>
      <c r="H189" s="365"/>
      <c r="I189" s="365"/>
      <c r="J189" s="365"/>
      <c r="K189" s="365"/>
      <c r="L189" s="365"/>
      <c r="M189" s="365"/>
      <c r="N189" s="365"/>
      <c r="O189" s="365"/>
      <c r="P189" s="365"/>
      <c r="Q189" s="365"/>
      <c r="R189" s="365"/>
      <c r="S189" s="365"/>
      <c r="T189" s="365"/>
      <c r="U189" s="365"/>
      <c r="V189" s="365"/>
      <c r="W189" s="365"/>
      <c r="X189" s="365"/>
      <c r="Y189" s="365"/>
      <c r="Z189" s="365"/>
      <c r="AA189" s="365"/>
      <c r="AB189" s="365"/>
      <c r="AC189" s="365"/>
      <c r="AD189" s="365"/>
      <c r="AE189" s="365"/>
      <c r="AF189" s="365"/>
      <c r="AG189" s="365"/>
      <c r="AH189" s="365"/>
      <c r="AI189" s="365"/>
      <c r="AJ189" s="365"/>
      <c r="AK189" s="365"/>
      <c r="AL189" s="365"/>
      <c r="AM189" s="365"/>
      <c r="AN189" s="365"/>
      <c r="AO189" s="365"/>
      <c r="AP189" s="365"/>
      <c r="AQ189" s="365"/>
      <c r="AR189" s="365"/>
      <c r="AS189" s="365"/>
      <c r="AT189" s="365"/>
      <c r="AU189" s="365"/>
      <c r="AV189" s="365"/>
      <c r="AW189" s="365"/>
      <c r="AX189" s="365"/>
      <c r="AY189" s="365"/>
      <c r="AZ189" s="365"/>
      <c r="BA189" s="365"/>
      <c r="BB189" s="365"/>
      <c r="BC189" s="365"/>
      <c r="BD189" s="365"/>
      <c r="BE189" s="365"/>
      <c r="BF189" s="365"/>
      <c r="BG189" s="365"/>
      <c r="BH189" s="365"/>
      <c r="BI189" s="365"/>
      <c r="BJ189" s="365"/>
      <c r="BK189" s="365"/>
      <c r="BL189" s="365"/>
      <c r="BM189" s="365"/>
      <c r="BN189" s="365"/>
      <c r="BO189" s="365"/>
      <c r="BP189" s="365"/>
      <c r="BQ189" s="365"/>
      <c r="BR189" s="365"/>
      <c r="BS189" s="365"/>
      <c r="BT189" s="365"/>
      <c r="BU189" s="365"/>
      <c r="BV189" s="365"/>
      <c r="BW189" s="365"/>
      <c r="BX189" s="365"/>
      <c r="BY189" s="365"/>
      <c r="BZ189" s="365"/>
      <c r="CA189" s="365"/>
      <c r="CB189" s="365"/>
      <c r="CC189" s="365"/>
    </row>
    <row r="190" spans="1:81" x14ac:dyDescent="0.25">
      <c r="A190" s="367" t="s">
        <v>1021</v>
      </c>
      <c r="B190">
        <v>0.76</v>
      </c>
      <c r="C190">
        <v>0.62</v>
      </c>
      <c r="G190" s="365" t="s">
        <v>1062</v>
      </c>
      <c r="H190" s="365"/>
      <c r="I190" s="365"/>
      <c r="J190" s="365"/>
      <c r="K190" s="365"/>
      <c r="L190" s="365"/>
      <c r="M190" s="365"/>
      <c r="N190" s="365"/>
      <c r="O190" s="365"/>
      <c r="P190" s="365"/>
      <c r="Q190" s="365"/>
      <c r="R190" s="365"/>
      <c r="S190" s="365"/>
      <c r="T190" s="365"/>
      <c r="U190" s="365"/>
      <c r="V190" s="365"/>
      <c r="W190" s="365"/>
      <c r="X190" s="365"/>
      <c r="Y190" s="365"/>
      <c r="Z190" s="365"/>
      <c r="AA190" s="365"/>
      <c r="AB190" s="365"/>
      <c r="AC190" s="365"/>
      <c r="AD190" s="365"/>
      <c r="AE190" s="365"/>
      <c r="AF190" s="365"/>
      <c r="AG190" s="365"/>
      <c r="AH190" s="365"/>
      <c r="AI190" s="365"/>
      <c r="AJ190" s="365"/>
      <c r="AK190" s="365"/>
      <c r="AL190" s="365"/>
      <c r="AM190" s="365"/>
      <c r="AN190" s="365"/>
      <c r="AO190" s="365"/>
      <c r="AP190" s="365"/>
      <c r="AQ190" s="365"/>
      <c r="AR190" s="365"/>
      <c r="AS190" s="365"/>
      <c r="AT190" s="365"/>
      <c r="AU190" s="365"/>
      <c r="AV190" s="365"/>
      <c r="AW190" s="365"/>
      <c r="AX190" s="365"/>
      <c r="AY190" s="365"/>
      <c r="AZ190" s="365"/>
      <c r="BA190" s="365"/>
      <c r="BB190" s="365"/>
      <c r="BC190" s="365"/>
      <c r="BD190" s="365"/>
      <c r="BE190" s="365"/>
      <c r="BF190" s="365"/>
      <c r="BG190" s="365"/>
      <c r="BH190" s="365"/>
      <c r="BI190" s="365"/>
      <c r="BJ190" s="365"/>
      <c r="BK190" s="365"/>
      <c r="BL190" s="365"/>
      <c r="BM190" s="365"/>
      <c r="BN190" s="365"/>
      <c r="BO190" s="365"/>
      <c r="BP190" s="365"/>
      <c r="BQ190" s="365"/>
      <c r="BR190" s="365"/>
      <c r="BS190" s="365"/>
      <c r="BT190" s="365"/>
      <c r="BU190" s="365"/>
      <c r="BV190" s="365"/>
      <c r="BW190" s="365"/>
      <c r="BX190" s="365"/>
      <c r="BY190" s="365"/>
      <c r="BZ190" s="365"/>
      <c r="CA190" s="365"/>
      <c r="CB190" s="365"/>
      <c r="CC190" s="365"/>
    </row>
    <row r="191" spans="1:81" x14ac:dyDescent="0.25">
      <c r="A191" s="368" t="s">
        <v>1022</v>
      </c>
      <c r="B191">
        <v>0.43</v>
      </c>
      <c r="C191">
        <v>0.38</v>
      </c>
      <c r="G191" s="365"/>
      <c r="H191" s="365"/>
      <c r="I191" s="365"/>
      <c r="J191" s="365"/>
      <c r="K191" s="365"/>
      <c r="L191" s="365"/>
      <c r="M191" s="365"/>
      <c r="N191" s="365"/>
      <c r="O191" s="365"/>
      <c r="P191" s="365"/>
      <c r="Q191" s="365"/>
      <c r="R191" s="365"/>
      <c r="S191" s="365"/>
      <c r="T191" s="365"/>
      <c r="U191" s="365"/>
      <c r="V191" s="365"/>
      <c r="W191" s="365"/>
      <c r="X191" s="365"/>
      <c r="Y191" s="365"/>
      <c r="Z191" s="365"/>
      <c r="AA191" s="365"/>
      <c r="AB191" s="365"/>
      <c r="AC191" s="365"/>
      <c r="AD191" s="365"/>
      <c r="AE191" s="365"/>
      <c r="AF191" s="365"/>
      <c r="AG191" s="365"/>
      <c r="AH191" s="365"/>
      <c r="AI191" s="365"/>
      <c r="AJ191" s="365"/>
      <c r="AK191" s="365"/>
      <c r="AL191" s="365"/>
      <c r="AM191" s="365"/>
      <c r="AN191" s="365"/>
      <c r="AO191" s="365"/>
      <c r="AP191" s="365"/>
      <c r="AQ191" s="365"/>
      <c r="AR191" s="365"/>
      <c r="AS191" s="365"/>
      <c r="AT191" s="365"/>
      <c r="AU191" s="365"/>
      <c r="AV191" s="365"/>
      <c r="AW191" s="365"/>
      <c r="AX191" s="365"/>
      <c r="AY191" s="365"/>
      <c r="AZ191" s="365"/>
      <c r="BA191" s="365"/>
      <c r="BB191" s="365"/>
      <c r="BC191" s="365"/>
      <c r="BD191" s="365"/>
      <c r="BE191" s="365"/>
      <c r="BF191" s="365"/>
      <c r="BG191" s="365"/>
      <c r="BH191" s="365"/>
      <c r="BI191" s="365"/>
      <c r="BJ191" s="365"/>
      <c r="BK191" s="365"/>
      <c r="BL191" s="365"/>
      <c r="BM191" s="365"/>
      <c r="BN191" s="365"/>
      <c r="BO191" s="365"/>
      <c r="BP191" s="365"/>
      <c r="BQ191" s="365"/>
      <c r="BR191" s="365"/>
      <c r="BS191" s="365"/>
      <c r="BT191" s="365"/>
      <c r="BU191" s="365"/>
      <c r="BV191" s="365"/>
      <c r="BW191" s="365"/>
      <c r="BX191" s="365"/>
      <c r="BY191" s="365"/>
      <c r="BZ191" s="365"/>
      <c r="CA191" s="365"/>
      <c r="CB191" s="365"/>
      <c r="CC191" s="365"/>
    </row>
    <row r="192" spans="1:81" x14ac:dyDescent="0.25">
      <c r="A192" s="369" t="s">
        <v>1023</v>
      </c>
      <c r="B192">
        <v>0.66</v>
      </c>
      <c r="C192">
        <v>0.95</v>
      </c>
      <c r="G192" s="365"/>
      <c r="H192" s="365"/>
      <c r="I192" s="365"/>
      <c r="J192" s="365"/>
      <c r="K192" s="365"/>
      <c r="L192" s="365"/>
      <c r="M192" s="365"/>
      <c r="N192" s="365"/>
      <c r="O192" s="365"/>
      <c r="P192" s="365"/>
      <c r="Q192" s="365"/>
      <c r="R192" s="365"/>
      <c r="S192" s="365"/>
      <c r="T192" s="365"/>
      <c r="U192" s="365"/>
      <c r="V192" s="365"/>
      <c r="W192" s="365"/>
      <c r="X192" s="365"/>
      <c r="Y192" s="365"/>
      <c r="Z192" s="365"/>
      <c r="AA192" s="365"/>
      <c r="AB192" s="365"/>
      <c r="AC192" s="365"/>
      <c r="AD192" s="365"/>
      <c r="AE192" s="365"/>
      <c r="AF192" s="365"/>
      <c r="AG192" s="365"/>
      <c r="AH192" s="365"/>
      <c r="AI192" s="365"/>
      <c r="AJ192" s="365"/>
      <c r="AK192" s="365"/>
      <c r="AL192" s="365"/>
      <c r="AM192" s="365"/>
      <c r="AN192" s="365"/>
      <c r="AO192" s="365"/>
      <c r="AP192" s="365"/>
      <c r="AQ192" s="365"/>
      <c r="AR192" s="365"/>
      <c r="AS192" s="365"/>
      <c r="AT192" s="365"/>
      <c r="AU192" s="365"/>
      <c r="AV192" s="365"/>
      <c r="AW192" s="365"/>
      <c r="AX192" s="365"/>
      <c r="AY192" s="365"/>
      <c r="AZ192" s="365"/>
      <c r="BA192" s="365"/>
      <c r="BB192" s="365"/>
      <c r="BC192" s="365"/>
      <c r="BD192" s="365"/>
      <c r="BE192" s="365"/>
      <c r="BF192" s="365"/>
      <c r="BG192" s="365"/>
      <c r="BH192" s="365"/>
      <c r="BI192" s="365"/>
      <c r="BJ192" s="365"/>
      <c r="BK192" s="365"/>
      <c r="BL192" s="365"/>
      <c r="BM192" s="365"/>
      <c r="BN192" s="365"/>
      <c r="BO192" s="365"/>
      <c r="BP192" s="365"/>
      <c r="BQ192" s="365"/>
      <c r="BR192" s="365"/>
      <c r="BS192" s="365"/>
      <c r="BT192" s="365"/>
      <c r="BU192" s="365"/>
      <c r="BV192" s="365"/>
      <c r="BW192" s="365"/>
      <c r="BX192" s="365"/>
      <c r="BY192" s="365"/>
      <c r="BZ192" s="365"/>
      <c r="CA192" s="365"/>
      <c r="CB192" s="365"/>
      <c r="CC192" s="365"/>
    </row>
    <row r="193" spans="1:81" x14ac:dyDescent="0.25">
      <c r="A193" s="370" t="s">
        <v>545</v>
      </c>
      <c r="B193">
        <v>0.75</v>
      </c>
      <c r="C193">
        <v>1.1299999999999999</v>
      </c>
      <c r="G193" s="365"/>
      <c r="H193" s="365"/>
      <c r="I193" s="365"/>
      <c r="J193" s="365"/>
      <c r="K193" s="365"/>
      <c r="L193" s="365"/>
      <c r="M193" s="365"/>
      <c r="N193" s="365"/>
      <c r="O193" s="365"/>
      <c r="P193" s="365"/>
      <c r="Q193" s="365"/>
      <c r="R193" s="365"/>
      <c r="S193" s="365"/>
      <c r="T193" s="365"/>
      <c r="U193" s="365"/>
      <c r="V193" s="365"/>
      <c r="W193" s="365"/>
      <c r="X193" s="365"/>
      <c r="Y193" s="365"/>
      <c r="Z193" s="365"/>
      <c r="AA193" s="365"/>
      <c r="AB193" s="365"/>
      <c r="AC193" s="365"/>
      <c r="AD193" s="365"/>
      <c r="AE193" s="365"/>
      <c r="AF193" s="365"/>
      <c r="AG193" s="365"/>
      <c r="AH193" s="365"/>
      <c r="AI193" s="365"/>
      <c r="AJ193" s="365"/>
      <c r="AK193" s="365"/>
      <c r="AL193" s="365"/>
      <c r="AM193" s="365"/>
      <c r="AN193" s="365"/>
      <c r="AO193" s="365"/>
      <c r="AP193" s="365"/>
      <c r="AQ193" s="365"/>
      <c r="AR193" s="365"/>
      <c r="AS193" s="365"/>
      <c r="AT193" s="365"/>
      <c r="AU193" s="365"/>
      <c r="AV193" s="365"/>
      <c r="AW193" s="365"/>
      <c r="AX193" s="365"/>
      <c r="AY193" s="365"/>
      <c r="AZ193" s="365"/>
      <c r="BA193" s="365"/>
      <c r="BB193" s="365"/>
      <c r="BC193" s="365"/>
      <c r="BD193" s="365"/>
      <c r="BE193" s="365"/>
      <c r="BF193" s="365"/>
      <c r="BG193" s="365"/>
      <c r="BH193" s="365"/>
      <c r="BI193" s="365"/>
      <c r="BJ193" s="365"/>
      <c r="BK193" s="365"/>
      <c r="BL193" s="365"/>
      <c r="BM193" s="365"/>
      <c r="BN193" s="365"/>
      <c r="BO193" s="365"/>
      <c r="BP193" s="365"/>
      <c r="BQ193" s="365"/>
      <c r="BR193" s="365"/>
      <c r="BS193" s="365"/>
      <c r="BT193" s="365"/>
      <c r="BU193" s="365"/>
      <c r="BV193" s="365"/>
      <c r="BW193" s="365"/>
      <c r="BX193" s="365"/>
      <c r="BY193" s="365"/>
      <c r="BZ193" s="365"/>
      <c r="CA193" s="365"/>
      <c r="CB193" s="365"/>
      <c r="CC193" s="365"/>
    </row>
    <row r="194" spans="1:81" x14ac:dyDescent="0.25">
      <c r="A194" s="371" t="s">
        <v>1024</v>
      </c>
      <c r="B194">
        <v>1.47</v>
      </c>
      <c r="C194">
        <v>0.55000000000000004</v>
      </c>
      <c r="G194" s="365"/>
      <c r="H194" s="365"/>
      <c r="I194" s="365"/>
      <c r="J194" s="365"/>
      <c r="K194" s="365"/>
      <c r="L194" s="365"/>
      <c r="M194" s="365"/>
      <c r="N194" s="365"/>
      <c r="O194" s="365"/>
      <c r="P194" s="365"/>
      <c r="Q194" s="365"/>
      <c r="R194" s="365"/>
      <c r="S194" s="365"/>
      <c r="T194" s="365"/>
      <c r="U194" s="365"/>
      <c r="V194" s="365"/>
      <c r="W194" s="365"/>
      <c r="X194" s="365"/>
      <c r="Y194" s="365"/>
      <c r="Z194" s="365"/>
      <c r="AA194" s="365"/>
      <c r="AB194" s="365"/>
      <c r="AC194" s="365"/>
      <c r="AD194" s="365"/>
      <c r="AE194" s="365"/>
      <c r="AF194" s="365"/>
      <c r="AG194" s="365"/>
      <c r="AH194" s="365"/>
      <c r="AI194" s="365"/>
      <c r="AJ194" s="365"/>
      <c r="AK194" s="365"/>
      <c r="AL194" s="365"/>
      <c r="AM194" s="365"/>
      <c r="AN194" s="365"/>
      <c r="AO194" s="365"/>
      <c r="AP194" s="365"/>
      <c r="AQ194" s="365"/>
      <c r="AR194" s="365"/>
      <c r="AS194" s="365"/>
      <c r="AT194" s="365"/>
      <c r="AU194" s="365"/>
      <c r="AV194" s="365"/>
      <c r="AW194" s="365"/>
      <c r="AX194" s="365"/>
      <c r="AY194" s="365"/>
      <c r="AZ194" s="365"/>
      <c r="BA194" s="365"/>
      <c r="BB194" s="365"/>
      <c r="BC194" s="365"/>
      <c r="BD194" s="365"/>
      <c r="BE194" s="365"/>
      <c r="BF194" s="365"/>
      <c r="BG194" s="365"/>
      <c r="BH194" s="365"/>
      <c r="BI194" s="365"/>
      <c r="BJ194" s="365"/>
      <c r="BK194" s="365"/>
      <c r="BL194" s="365"/>
      <c r="BM194" s="365"/>
      <c r="BN194" s="365"/>
      <c r="BO194" s="365"/>
      <c r="BP194" s="365"/>
      <c r="BQ194" s="365"/>
      <c r="BR194" s="365"/>
      <c r="BS194" s="365"/>
      <c r="BT194" s="365"/>
      <c r="BU194" s="365"/>
      <c r="BV194" s="365"/>
      <c r="BW194" s="365"/>
      <c r="BX194" s="365"/>
      <c r="BY194" s="365"/>
      <c r="BZ194" s="365"/>
      <c r="CA194" s="365"/>
      <c r="CB194" s="365"/>
      <c r="CC194" s="365"/>
    </row>
    <row r="195" spans="1:81" x14ac:dyDescent="0.25">
      <c r="A195" s="372" t="s">
        <v>1025</v>
      </c>
      <c r="B195">
        <v>1.24</v>
      </c>
      <c r="C195">
        <v>1.34</v>
      </c>
      <c r="G195" s="365"/>
      <c r="H195" s="365"/>
      <c r="I195" s="365"/>
      <c r="J195" s="365"/>
      <c r="K195" s="365"/>
      <c r="L195" s="365"/>
      <c r="M195" s="365"/>
      <c r="N195" s="365"/>
      <c r="O195" s="365"/>
      <c r="P195" s="365"/>
      <c r="Q195" s="365"/>
      <c r="R195" s="365"/>
      <c r="S195" s="365"/>
      <c r="T195" s="365"/>
      <c r="U195" s="365"/>
      <c r="V195" s="365"/>
      <c r="W195" s="365"/>
      <c r="X195" s="365"/>
      <c r="Y195" s="365"/>
      <c r="Z195" s="365"/>
      <c r="AA195" s="365"/>
      <c r="AB195" s="365"/>
      <c r="AC195" s="365"/>
      <c r="AD195" s="365"/>
      <c r="AE195" s="365"/>
      <c r="AF195" s="365"/>
      <c r="AG195" s="365"/>
      <c r="AH195" s="365"/>
      <c r="AI195" s="365"/>
      <c r="AJ195" s="365"/>
      <c r="AK195" s="365"/>
      <c r="AL195" s="365"/>
      <c r="AM195" s="365"/>
      <c r="AN195" s="365"/>
      <c r="AO195" s="365"/>
      <c r="AP195" s="365"/>
      <c r="AQ195" s="365"/>
      <c r="AR195" s="365"/>
      <c r="AS195" s="365"/>
      <c r="AT195" s="365"/>
      <c r="AU195" s="365"/>
      <c r="AV195" s="365"/>
      <c r="AW195" s="365"/>
      <c r="AX195" s="365"/>
      <c r="AY195" s="365"/>
      <c r="AZ195" s="365"/>
      <c r="BA195" s="365"/>
      <c r="BB195" s="365"/>
      <c r="BC195" s="365"/>
      <c r="BD195" s="365"/>
      <c r="BE195" s="365"/>
      <c r="BF195" s="365"/>
      <c r="BG195" s="365"/>
      <c r="BH195" s="365"/>
      <c r="BI195" s="365"/>
      <c r="BJ195" s="365"/>
      <c r="BK195" s="365"/>
      <c r="BL195" s="365"/>
      <c r="BM195" s="365"/>
      <c r="BN195" s="365"/>
      <c r="BO195" s="365"/>
      <c r="BP195" s="365"/>
      <c r="BQ195" s="365"/>
      <c r="BR195" s="365"/>
      <c r="BS195" s="365"/>
      <c r="BT195" s="365"/>
      <c r="BU195" s="365"/>
      <c r="BV195" s="365"/>
      <c r="BW195" s="365"/>
      <c r="BX195" s="365"/>
      <c r="BY195" s="365"/>
      <c r="BZ195" s="365"/>
      <c r="CA195" s="365"/>
      <c r="CB195" s="365"/>
      <c r="CC195" s="365"/>
    </row>
    <row r="196" spans="1:81" x14ac:dyDescent="0.25">
      <c r="A196" s="373" t="s">
        <v>1026</v>
      </c>
      <c r="B196">
        <v>1.31</v>
      </c>
      <c r="C196">
        <v>0.75</v>
      </c>
      <c r="G196" s="365"/>
      <c r="H196" s="365"/>
      <c r="I196" s="365"/>
      <c r="J196" s="365"/>
      <c r="K196" s="365"/>
      <c r="L196" s="365"/>
      <c r="M196" s="365"/>
      <c r="N196" s="365"/>
      <c r="O196" s="365"/>
      <c r="P196" s="365"/>
      <c r="Q196" s="365"/>
      <c r="R196" s="365"/>
      <c r="S196" s="365"/>
      <c r="T196" s="365"/>
      <c r="U196" s="365"/>
      <c r="V196" s="365"/>
      <c r="W196" s="365"/>
      <c r="X196" s="365"/>
      <c r="Y196" s="365"/>
      <c r="Z196" s="365"/>
      <c r="AA196" s="365"/>
      <c r="AB196" s="365"/>
      <c r="AC196" s="365"/>
      <c r="AD196" s="365"/>
      <c r="AE196" s="365"/>
      <c r="AF196" s="365"/>
      <c r="AG196" s="365"/>
      <c r="AH196" s="365"/>
      <c r="AI196" s="365"/>
      <c r="AJ196" s="365"/>
      <c r="AK196" s="365"/>
      <c r="AL196" s="365"/>
      <c r="AM196" s="365"/>
      <c r="AN196" s="365"/>
      <c r="AO196" s="365"/>
      <c r="AP196" s="365"/>
      <c r="AQ196" s="365"/>
      <c r="AR196" s="365"/>
      <c r="AS196" s="365"/>
      <c r="AT196" s="365"/>
      <c r="AU196" s="365"/>
      <c r="AV196" s="365"/>
      <c r="AW196" s="365"/>
      <c r="AX196" s="365"/>
      <c r="AY196" s="365"/>
      <c r="AZ196" s="365"/>
      <c r="BA196" s="365"/>
      <c r="BB196" s="365"/>
      <c r="BC196" s="365"/>
      <c r="BD196" s="365"/>
      <c r="BE196" s="365"/>
      <c r="BF196" s="365"/>
      <c r="BG196" s="365"/>
      <c r="BH196" s="365"/>
      <c r="BI196" s="365"/>
      <c r="BJ196" s="365"/>
      <c r="BK196" s="365"/>
      <c r="BL196" s="365"/>
      <c r="BM196" s="365"/>
      <c r="BN196" s="365"/>
      <c r="BO196" s="365"/>
      <c r="BP196" s="365"/>
      <c r="BQ196" s="365"/>
      <c r="BR196" s="365"/>
      <c r="BS196" s="365"/>
      <c r="BT196" s="365"/>
      <c r="BU196" s="365"/>
      <c r="BV196" s="365"/>
      <c r="BW196" s="365"/>
      <c r="BX196" s="365"/>
      <c r="BY196" s="365"/>
      <c r="BZ196" s="365"/>
      <c r="CA196" s="365"/>
      <c r="CB196" s="365"/>
      <c r="CC196" s="365"/>
    </row>
    <row r="197" spans="1:81" x14ac:dyDescent="0.25">
      <c r="A197" s="41" t="s">
        <v>1027</v>
      </c>
      <c r="B197" s="41"/>
      <c r="C197" s="41"/>
      <c r="D197" s="41"/>
      <c r="E197" s="41"/>
      <c r="G197" s="365"/>
      <c r="H197" s="365"/>
      <c r="I197" s="365"/>
      <c r="J197" s="365"/>
      <c r="K197" s="365"/>
      <c r="L197" s="365"/>
      <c r="M197" s="365"/>
      <c r="N197" s="365"/>
      <c r="O197" s="365"/>
      <c r="P197" s="365"/>
      <c r="Q197" s="365"/>
      <c r="R197" s="365"/>
      <c r="S197" s="365"/>
      <c r="T197" s="365"/>
      <c r="U197" s="365"/>
      <c r="V197" s="365"/>
      <c r="W197" s="365"/>
      <c r="X197" s="365"/>
      <c r="Y197" s="365"/>
      <c r="Z197" s="365"/>
      <c r="AA197" s="365"/>
      <c r="AB197" s="365"/>
      <c r="AC197" s="365"/>
      <c r="AD197" s="365"/>
      <c r="AE197" s="365"/>
      <c r="AF197" s="365"/>
      <c r="AG197" s="365"/>
      <c r="AH197" s="365"/>
      <c r="AI197" s="365"/>
      <c r="AJ197" s="365"/>
      <c r="AK197" s="365"/>
      <c r="AL197" s="365"/>
      <c r="AM197" s="365"/>
      <c r="AN197" s="365"/>
      <c r="AO197" s="365"/>
      <c r="AP197" s="365"/>
      <c r="AQ197" s="365"/>
      <c r="AR197" s="365"/>
      <c r="AS197" s="365"/>
      <c r="AT197" s="365"/>
      <c r="AU197" s="365"/>
      <c r="AV197" s="365"/>
      <c r="AW197" s="365"/>
      <c r="AX197" s="365"/>
      <c r="AY197" s="365"/>
      <c r="AZ197" s="365"/>
      <c r="BA197" s="365"/>
      <c r="BB197" s="365"/>
      <c r="BC197" s="365"/>
      <c r="BD197" s="365"/>
      <c r="BE197" s="365"/>
      <c r="BF197" s="365"/>
      <c r="BG197" s="365"/>
      <c r="BH197" s="365"/>
      <c r="BI197" s="365"/>
      <c r="BJ197" s="365"/>
      <c r="BK197" s="365"/>
      <c r="BL197" s="365"/>
      <c r="BM197" s="365"/>
      <c r="BN197" s="365"/>
      <c r="BO197" s="365"/>
      <c r="BP197" s="365"/>
      <c r="BQ197" s="365"/>
      <c r="BR197" s="365"/>
      <c r="BS197" s="365"/>
      <c r="BT197" s="365"/>
      <c r="BU197" s="365"/>
      <c r="BV197" s="365"/>
      <c r="BW197" s="365"/>
      <c r="BX197" s="365"/>
      <c r="BY197" s="365"/>
      <c r="BZ197" s="365"/>
      <c r="CA197" s="365"/>
      <c r="CB197" s="365"/>
      <c r="CC197" s="365"/>
    </row>
    <row r="198" spans="1:81" x14ac:dyDescent="0.25">
      <c r="A198" s="374" t="s">
        <v>1028</v>
      </c>
      <c r="B198">
        <v>0.62</v>
      </c>
      <c r="C198">
        <v>0.75</v>
      </c>
      <c r="G198" s="365"/>
      <c r="H198" s="365"/>
      <c r="I198" s="365"/>
      <c r="J198" s="365"/>
      <c r="K198" s="365"/>
      <c r="L198" s="365"/>
      <c r="M198" s="365"/>
      <c r="N198" s="365"/>
      <c r="O198" s="365"/>
      <c r="P198" s="365"/>
      <c r="Q198" s="365"/>
      <c r="R198" s="365"/>
      <c r="S198" s="365"/>
      <c r="T198" s="365"/>
      <c r="U198" s="365"/>
      <c r="V198" s="365"/>
      <c r="W198" s="365"/>
      <c r="X198" s="365"/>
      <c r="Y198" s="365"/>
      <c r="Z198" s="365"/>
      <c r="AA198" s="365"/>
      <c r="AB198" s="365"/>
      <c r="AC198" s="365"/>
      <c r="AD198" s="365"/>
      <c r="AE198" s="365"/>
      <c r="AF198" s="365"/>
      <c r="AG198" s="365"/>
      <c r="AH198" s="365"/>
      <c r="AI198" s="365"/>
      <c r="AJ198" s="365"/>
      <c r="AK198" s="365"/>
      <c r="AL198" s="365"/>
      <c r="AM198" s="365"/>
      <c r="AN198" s="365"/>
      <c r="AO198" s="365"/>
      <c r="AP198" s="365"/>
      <c r="AQ198" s="365"/>
      <c r="AR198" s="365"/>
      <c r="AS198" s="365"/>
      <c r="AT198" s="365"/>
      <c r="AU198" s="365"/>
      <c r="AV198" s="365"/>
      <c r="AW198" s="365"/>
      <c r="AX198" s="365"/>
      <c r="AY198" s="365"/>
      <c r="AZ198" s="365"/>
      <c r="BA198" s="365"/>
      <c r="BB198" s="365"/>
      <c r="BC198" s="365"/>
      <c r="BD198" s="365"/>
      <c r="BE198" s="365"/>
      <c r="BF198" s="365"/>
      <c r="BG198" s="365"/>
      <c r="BH198" s="365"/>
      <c r="BI198" s="365"/>
      <c r="BJ198" s="365"/>
      <c r="BK198" s="365"/>
      <c r="BL198" s="365"/>
      <c r="BM198" s="365"/>
      <c r="BN198" s="365"/>
      <c r="BO198" s="365"/>
      <c r="BP198" s="365"/>
      <c r="BQ198" s="365"/>
      <c r="BR198" s="365"/>
      <c r="BS198" s="365"/>
      <c r="BT198" s="365"/>
      <c r="BU198" s="365"/>
      <c r="BV198" s="365"/>
      <c r="BW198" s="365"/>
      <c r="BX198" s="365"/>
      <c r="BY198" s="365"/>
      <c r="BZ198" s="365"/>
      <c r="CA198" s="365"/>
      <c r="CB198" s="365"/>
      <c r="CC198" s="365"/>
    </row>
    <row r="199" spans="1:81" x14ac:dyDescent="0.25">
      <c r="A199" s="375" t="s">
        <v>1029</v>
      </c>
      <c r="B199">
        <v>0.8</v>
      </c>
      <c r="C199">
        <v>0.7</v>
      </c>
      <c r="G199" s="365"/>
      <c r="H199" s="365"/>
      <c r="I199" s="365"/>
      <c r="J199" s="365"/>
      <c r="K199" s="365"/>
      <c r="L199" s="365"/>
      <c r="M199" s="365"/>
      <c r="N199" s="365"/>
      <c r="O199" s="365"/>
      <c r="P199" s="365"/>
      <c r="Q199" s="365"/>
      <c r="R199" s="365"/>
      <c r="S199" s="365"/>
      <c r="T199" s="365"/>
      <c r="U199" s="365"/>
      <c r="V199" s="365"/>
      <c r="W199" s="365"/>
      <c r="X199" s="365"/>
      <c r="Y199" s="365"/>
      <c r="Z199" s="365"/>
      <c r="AA199" s="365"/>
      <c r="AB199" s="365"/>
      <c r="AC199" s="365"/>
      <c r="AD199" s="365"/>
      <c r="AE199" s="365"/>
      <c r="AF199" s="365"/>
      <c r="AG199" s="365"/>
      <c r="AH199" s="365"/>
      <c r="AI199" s="365"/>
      <c r="AJ199" s="365"/>
      <c r="AK199" s="365"/>
      <c r="AL199" s="365"/>
      <c r="AM199" s="365"/>
      <c r="AN199" s="365"/>
      <c r="AO199" s="365"/>
      <c r="AP199" s="365"/>
      <c r="AQ199" s="365"/>
      <c r="AR199" s="365"/>
      <c r="AS199" s="365"/>
      <c r="AT199" s="365"/>
      <c r="AU199" s="365"/>
      <c r="AV199" s="365"/>
      <c r="AW199" s="365"/>
      <c r="AX199" s="365"/>
      <c r="AY199" s="365"/>
      <c r="AZ199" s="365"/>
      <c r="BA199" s="365"/>
      <c r="BB199" s="365"/>
      <c r="BC199" s="365"/>
      <c r="BD199" s="365"/>
      <c r="BE199" s="365"/>
      <c r="BF199" s="365"/>
      <c r="BG199" s="365"/>
      <c r="BH199" s="365"/>
      <c r="BI199" s="365"/>
      <c r="BJ199" s="365"/>
      <c r="BK199" s="365"/>
      <c r="BL199" s="365"/>
      <c r="BM199" s="365"/>
      <c r="BN199" s="365"/>
      <c r="BO199" s="365"/>
      <c r="BP199" s="365"/>
      <c r="BQ199" s="365"/>
      <c r="BR199" s="365"/>
      <c r="BS199" s="365"/>
      <c r="BT199" s="365"/>
      <c r="BU199" s="365"/>
      <c r="BV199" s="365"/>
      <c r="BW199" s="365"/>
      <c r="BX199" s="365"/>
      <c r="BY199" s="365"/>
      <c r="BZ199" s="365"/>
      <c r="CA199" s="365"/>
      <c r="CB199" s="365"/>
      <c r="CC199" s="365"/>
    </row>
    <row r="200" spans="1:81" x14ac:dyDescent="0.25">
      <c r="A200" s="376" t="s">
        <v>1031</v>
      </c>
      <c r="B200">
        <v>0.73</v>
      </c>
      <c r="C200">
        <v>1.57</v>
      </c>
      <c r="G200" s="365"/>
      <c r="H200" s="365"/>
      <c r="I200" s="365"/>
      <c r="J200" s="365"/>
      <c r="K200" s="365"/>
      <c r="L200" s="365"/>
      <c r="M200" s="365"/>
      <c r="N200" s="365"/>
      <c r="O200" s="365"/>
      <c r="P200" s="365"/>
      <c r="Q200" s="365"/>
      <c r="R200" s="365"/>
      <c r="S200" s="365"/>
      <c r="T200" s="365"/>
      <c r="U200" s="365"/>
      <c r="V200" s="365"/>
      <c r="W200" s="365"/>
      <c r="X200" s="365"/>
      <c r="Y200" s="365"/>
      <c r="Z200" s="365"/>
      <c r="AA200" s="365"/>
      <c r="AB200" s="365"/>
      <c r="AC200" s="365"/>
      <c r="AD200" s="365"/>
      <c r="AE200" s="365"/>
      <c r="AF200" s="365"/>
      <c r="AG200" s="365"/>
      <c r="AH200" s="365"/>
      <c r="AI200" s="365"/>
      <c r="AJ200" s="365"/>
      <c r="AK200" s="365"/>
      <c r="AL200" s="365"/>
      <c r="AM200" s="365"/>
      <c r="AN200" s="365"/>
      <c r="AO200" s="365"/>
      <c r="AP200" s="365"/>
      <c r="AQ200" s="365"/>
      <c r="AR200" s="365"/>
      <c r="AS200" s="365"/>
      <c r="AT200" s="365"/>
      <c r="AU200" s="365"/>
      <c r="AV200" s="365"/>
      <c r="AW200" s="365"/>
      <c r="AX200" s="365"/>
      <c r="AY200" s="365"/>
      <c r="AZ200" s="365"/>
      <c r="BA200" s="365"/>
      <c r="BB200" s="365"/>
      <c r="BC200" s="365"/>
      <c r="BD200" s="365"/>
      <c r="BE200" s="365"/>
      <c r="BF200" s="365"/>
      <c r="BG200" s="365"/>
      <c r="BH200" s="365"/>
      <c r="BI200" s="365"/>
      <c r="BJ200" s="365"/>
      <c r="BK200" s="365"/>
      <c r="BL200" s="365"/>
      <c r="BM200" s="365"/>
      <c r="BN200" s="365"/>
      <c r="BO200" s="365"/>
      <c r="BP200" s="365"/>
      <c r="BQ200" s="365"/>
      <c r="BR200" s="365"/>
      <c r="BS200" s="365"/>
      <c r="BT200" s="365"/>
      <c r="BU200" s="365"/>
      <c r="BV200" s="365"/>
      <c r="BW200" s="365"/>
      <c r="BX200" s="365"/>
      <c r="BY200" s="365"/>
      <c r="BZ200" s="365"/>
      <c r="CA200" s="365"/>
      <c r="CB200" s="365"/>
      <c r="CC200" s="365"/>
    </row>
    <row r="201" spans="1:81" x14ac:dyDescent="0.25">
      <c r="A201" s="377" t="s">
        <v>1032</v>
      </c>
      <c r="B201">
        <v>0.79</v>
      </c>
      <c r="C201">
        <v>0.38</v>
      </c>
      <c r="G201" s="365"/>
      <c r="H201" s="365"/>
      <c r="I201" s="365"/>
      <c r="J201" s="365"/>
      <c r="K201" s="365"/>
      <c r="L201" s="365"/>
      <c r="M201" s="365"/>
      <c r="N201" s="365"/>
      <c r="O201" s="365"/>
      <c r="P201" s="365"/>
      <c r="Q201" s="365"/>
      <c r="R201" s="365"/>
      <c r="S201" s="365"/>
      <c r="T201" s="365"/>
      <c r="U201" s="365"/>
      <c r="V201" s="365"/>
      <c r="W201" s="365"/>
      <c r="X201" s="365"/>
      <c r="Y201" s="365"/>
      <c r="Z201" s="365"/>
      <c r="AA201" s="365"/>
      <c r="AB201" s="365"/>
      <c r="AC201" s="365"/>
      <c r="AD201" s="365"/>
      <c r="AE201" s="365"/>
      <c r="AF201" s="365"/>
      <c r="AG201" s="365"/>
      <c r="AH201" s="365"/>
      <c r="AI201" s="365"/>
      <c r="AJ201" s="365"/>
      <c r="AK201" s="365"/>
      <c r="AL201" s="365"/>
      <c r="AM201" s="365"/>
      <c r="AN201" s="365"/>
      <c r="AO201" s="365"/>
      <c r="AP201" s="365"/>
      <c r="AQ201" s="365"/>
      <c r="AR201" s="365"/>
      <c r="AS201" s="365"/>
      <c r="AT201" s="365"/>
      <c r="AU201" s="365"/>
      <c r="AV201" s="365"/>
      <c r="AW201" s="365"/>
      <c r="AX201" s="365"/>
      <c r="AY201" s="365"/>
      <c r="AZ201" s="365"/>
      <c r="BA201" s="365"/>
      <c r="BB201" s="365"/>
      <c r="BC201" s="365"/>
      <c r="BD201" s="365"/>
      <c r="BE201" s="365"/>
      <c r="BF201" s="365"/>
      <c r="BG201" s="365"/>
      <c r="BH201" s="365"/>
      <c r="BI201" s="365"/>
      <c r="BJ201" s="365"/>
      <c r="BK201" s="365"/>
      <c r="BL201" s="365"/>
      <c r="BM201" s="365"/>
      <c r="BN201" s="365"/>
      <c r="BO201" s="365"/>
      <c r="BP201" s="365"/>
      <c r="BQ201" s="365"/>
      <c r="BR201" s="365"/>
      <c r="BS201" s="365"/>
      <c r="BT201" s="365"/>
      <c r="BU201" s="365"/>
      <c r="BV201" s="365"/>
      <c r="BW201" s="365"/>
      <c r="BX201" s="365"/>
      <c r="BY201" s="365"/>
      <c r="BZ201" s="365"/>
      <c r="CA201" s="365"/>
      <c r="CB201" s="365"/>
      <c r="CC201" s="365"/>
    </row>
    <row r="202" spans="1:81" x14ac:dyDescent="0.25">
      <c r="A202" s="378" t="s">
        <v>1034</v>
      </c>
      <c r="B202">
        <v>1.18</v>
      </c>
      <c r="C202">
        <v>1.33</v>
      </c>
      <c r="G202" s="365"/>
      <c r="H202" s="365"/>
      <c r="I202" s="365"/>
      <c r="J202" s="365"/>
      <c r="K202" s="365"/>
      <c r="L202" s="365"/>
      <c r="M202" s="365"/>
      <c r="N202" s="365"/>
      <c r="O202" s="365"/>
      <c r="P202" s="365"/>
      <c r="Q202" s="365"/>
      <c r="R202" s="365"/>
      <c r="S202" s="365"/>
      <c r="T202" s="365"/>
      <c r="U202" s="365"/>
      <c r="V202" s="365"/>
      <c r="W202" s="365"/>
      <c r="X202" s="365"/>
      <c r="Y202" s="365"/>
      <c r="Z202" s="365"/>
      <c r="AA202" s="365"/>
      <c r="AB202" s="365"/>
      <c r="AC202" s="365"/>
      <c r="AD202" s="365"/>
      <c r="AE202" s="365"/>
      <c r="AF202" s="365"/>
      <c r="AG202" s="365"/>
      <c r="AH202" s="365"/>
      <c r="AI202" s="365"/>
      <c r="AJ202" s="365"/>
      <c r="AK202" s="365"/>
      <c r="AL202" s="365"/>
      <c r="AM202" s="365"/>
      <c r="AN202" s="365"/>
      <c r="AO202" s="365"/>
      <c r="AP202" s="365"/>
      <c r="AQ202" s="365"/>
      <c r="AR202" s="365"/>
      <c r="AS202" s="365"/>
      <c r="AT202" s="365"/>
      <c r="AU202" s="365"/>
      <c r="AV202" s="365"/>
      <c r="AW202" s="365"/>
      <c r="AX202" s="365"/>
      <c r="AY202" s="365"/>
      <c r="AZ202" s="365"/>
      <c r="BA202" s="365"/>
      <c r="BB202" s="365"/>
      <c r="BC202" s="365"/>
      <c r="BD202" s="365"/>
      <c r="BE202" s="365"/>
      <c r="BF202" s="365"/>
      <c r="BG202" s="365"/>
      <c r="BH202" s="365"/>
      <c r="BI202" s="365"/>
      <c r="BJ202" s="365"/>
      <c r="BK202" s="365"/>
      <c r="BL202" s="365"/>
      <c r="BM202" s="365"/>
      <c r="BN202" s="365"/>
      <c r="BO202" s="365"/>
      <c r="BP202" s="365"/>
      <c r="BQ202" s="365"/>
      <c r="BR202" s="365"/>
      <c r="BS202" s="365"/>
      <c r="BT202" s="365"/>
      <c r="BU202" s="365"/>
      <c r="BV202" s="365"/>
      <c r="BW202" s="365"/>
      <c r="BX202" s="365"/>
      <c r="BY202" s="365"/>
      <c r="BZ202" s="365"/>
      <c r="CA202" s="365"/>
      <c r="CB202" s="365"/>
      <c r="CC202" s="365"/>
    </row>
    <row r="203" spans="1:81" x14ac:dyDescent="0.25">
      <c r="A203" s="379" t="s">
        <v>1035</v>
      </c>
      <c r="B203">
        <v>0.49</v>
      </c>
      <c r="C203">
        <v>0.81</v>
      </c>
      <c r="G203" s="365"/>
      <c r="H203" s="365"/>
      <c r="I203" s="365"/>
      <c r="J203" s="365"/>
      <c r="K203" s="365"/>
      <c r="L203" s="365"/>
      <c r="M203" s="365"/>
      <c r="N203" s="365"/>
      <c r="O203" s="365"/>
      <c r="P203" s="365"/>
      <c r="Q203" s="365"/>
      <c r="R203" s="365"/>
      <c r="S203" s="365"/>
      <c r="T203" s="365"/>
      <c r="U203" s="365"/>
      <c r="V203" s="365"/>
      <c r="W203" s="365"/>
      <c r="X203" s="365"/>
      <c r="Y203" s="365"/>
      <c r="Z203" s="365"/>
      <c r="AA203" s="365"/>
      <c r="AB203" s="365"/>
      <c r="AC203" s="365"/>
      <c r="AD203" s="365"/>
      <c r="AE203" s="365"/>
      <c r="AF203" s="365"/>
      <c r="AG203" s="365"/>
      <c r="AH203" s="365"/>
      <c r="AI203" s="365"/>
      <c r="AJ203" s="365"/>
      <c r="AK203" s="365"/>
      <c r="AL203" s="365"/>
      <c r="AM203" s="365"/>
      <c r="AN203" s="365"/>
      <c r="AO203" s="365"/>
      <c r="AP203" s="365"/>
      <c r="AQ203" s="365"/>
      <c r="AR203" s="365"/>
      <c r="AS203" s="365"/>
      <c r="AT203" s="365"/>
      <c r="AU203" s="365"/>
      <c r="AV203" s="365"/>
      <c r="AW203" s="365"/>
      <c r="AX203" s="365"/>
      <c r="AY203" s="365"/>
      <c r="AZ203" s="365"/>
      <c r="BA203" s="365"/>
      <c r="BB203" s="365"/>
      <c r="BC203" s="365"/>
      <c r="BD203" s="365"/>
      <c r="BE203" s="365"/>
      <c r="BF203" s="365"/>
      <c r="BG203" s="365"/>
      <c r="BH203" s="365"/>
      <c r="BI203" s="365"/>
      <c r="BJ203" s="365"/>
      <c r="BK203" s="365"/>
      <c r="BL203" s="365"/>
      <c r="BM203" s="365"/>
      <c r="BN203" s="365"/>
      <c r="BO203" s="365"/>
      <c r="BP203" s="365"/>
      <c r="BQ203" s="365"/>
      <c r="BR203" s="365"/>
      <c r="BS203" s="365"/>
      <c r="BT203" s="365"/>
      <c r="BU203" s="365"/>
      <c r="BV203" s="365"/>
      <c r="BW203" s="365"/>
      <c r="BX203" s="365"/>
      <c r="BY203" s="365"/>
      <c r="BZ203" s="365"/>
      <c r="CA203" s="365"/>
      <c r="CB203" s="365"/>
      <c r="CC203" s="365"/>
    </row>
    <row r="204" spans="1:81" x14ac:dyDescent="0.25">
      <c r="A204" s="380" t="s">
        <v>1037</v>
      </c>
      <c r="B204">
        <v>1.1299999999999999</v>
      </c>
      <c r="C204">
        <v>1.1499999999999999</v>
      </c>
    </row>
    <row r="205" spans="1:81" ht="15.75" customHeight="1" x14ac:dyDescent="0.25">
      <c r="A205" s="35"/>
      <c r="B205" s="36">
        <f>AVERAGE(B3:B204)</f>
        <v>1.0473863636363636</v>
      </c>
      <c r="C205" s="36">
        <f>AVERAGE(C3:C204)</f>
        <v>0.98222222222222244</v>
      </c>
      <c r="D205" s="36">
        <f>AVERAGE(D3:D204)</f>
        <v>0.86599999999999999</v>
      </c>
      <c r="E205" s="36">
        <f>AVERAGE(E3:E204)</f>
        <v>0.77888888888888896</v>
      </c>
      <c r="F205" s="36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</row>
  </sheetData>
  <mergeCells count="16">
    <mergeCell ref="H3:K3"/>
    <mergeCell ref="L3:O3"/>
    <mergeCell ref="P3:S3"/>
    <mergeCell ref="T3:W3"/>
    <mergeCell ref="X3:AA3"/>
    <mergeCell ref="H5:K5"/>
    <mergeCell ref="L5:O5"/>
    <mergeCell ref="P5:S5"/>
    <mergeCell ref="T5:W5"/>
    <mergeCell ref="X5:AA5"/>
    <mergeCell ref="AF3:AI3"/>
    <mergeCell ref="AJ3:AM3"/>
    <mergeCell ref="AF5:AI5"/>
    <mergeCell ref="AJ5:AM5"/>
    <mergeCell ref="AB3:AE3"/>
    <mergeCell ref="AB5:AE5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Y27"/>
  <sheetViews>
    <sheetView topLeftCell="CC1" workbookViewId="0">
      <pane ySplit="1" topLeftCell="A2" activePane="bottomLeft" state="frozen"/>
      <selection pane="bottomLeft" activeCell="CJ21" sqref="CJ21"/>
    </sheetView>
  </sheetViews>
  <sheetFormatPr defaultColWidth="12.28515625" defaultRowHeight="15" customHeight="1" x14ac:dyDescent="0.25"/>
  <cols>
    <col min="1" max="1" width="14" customWidth="1"/>
    <col min="2" max="2" width="10.140625" customWidth="1"/>
    <col min="3" max="3" width="11.140625" customWidth="1"/>
    <col min="4" max="4" width="8.5703125" customWidth="1"/>
    <col min="5" max="5" width="10" customWidth="1"/>
    <col min="6" max="6" width="10.7109375" customWidth="1"/>
    <col min="7" max="7" width="9.85546875" customWidth="1"/>
    <col min="8" max="8" width="6.85546875" customWidth="1"/>
    <col min="9" max="9" width="6" customWidth="1"/>
    <col min="10" max="10" width="7.140625" customWidth="1"/>
    <col min="11" max="11" width="6.140625" customWidth="1"/>
    <col min="12" max="12" width="8.28515625" customWidth="1"/>
    <col min="13" max="13" width="9" customWidth="1"/>
    <col min="14" max="15" width="7.85546875" customWidth="1"/>
    <col min="16" max="16" width="7.140625" customWidth="1"/>
    <col min="17" max="17" width="7" customWidth="1"/>
    <col min="18" max="18" width="7.85546875" customWidth="1"/>
    <col min="19" max="19" width="11.28515625" customWidth="1"/>
    <col min="20" max="20" width="9.140625" customWidth="1"/>
    <col min="21" max="21" width="6.85546875" customWidth="1"/>
    <col min="22" max="22" width="6.7109375" customWidth="1"/>
    <col min="23" max="23" width="7" customWidth="1"/>
    <col min="24" max="24" width="7.85546875" customWidth="1"/>
    <col min="25" max="25" width="7" customWidth="1"/>
    <col min="26" max="26" width="9.7109375" customWidth="1"/>
    <col min="27" max="27" width="7.85546875" customWidth="1"/>
    <col min="28" max="28" width="6.42578125" customWidth="1"/>
    <col min="29" max="29" width="6.7109375" customWidth="1"/>
    <col min="30" max="30" width="6.42578125" customWidth="1"/>
    <col min="31" max="31" width="7.140625" customWidth="1"/>
  </cols>
  <sheetData>
    <row r="1" spans="1:129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663" t="s">
        <v>1054</v>
      </c>
      <c r="CK1" s="642"/>
      <c r="CL1" s="642"/>
      <c r="CM1" s="642"/>
      <c r="CN1" s="642"/>
      <c r="CO1" s="642"/>
      <c r="CP1" s="660" t="s">
        <v>1059</v>
      </c>
      <c r="CQ1" s="642"/>
      <c r="CR1" s="642"/>
      <c r="CS1" s="642"/>
      <c r="CT1" s="642"/>
      <c r="CU1" s="642"/>
      <c r="CV1" s="664" t="s">
        <v>997</v>
      </c>
      <c r="CW1" s="642"/>
      <c r="CX1" s="642"/>
      <c r="CY1" s="642"/>
      <c r="CZ1" s="642"/>
      <c r="DA1" s="642"/>
      <c r="DB1" s="659" t="s">
        <v>999</v>
      </c>
      <c r="DC1" s="642"/>
      <c r="DD1" s="642"/>
      <c r="DE1" s="642"/>
      <c r="DF1" s="642"/>
      <c r="DG1" s="642"/>
      <c r="DH1" s="665" t="s">
        <v>1013</v>
      </c>
      <c r="DI1" s="642"/>
      <c r="DJ1" s="642"/>
      <c r="DK1" s="642"/>
      <c r="DL1" s="642"/>
      <c r="DM1" s="642"/>
      <c r="DN1" s="661" t="s">
        <v>1015</v>
      </c>
      <c r="DO1" s="642"/>
      <c r="DP1" s="642"/>
      <c r="DQ1" s="642"/>
      <c r="DR1" s="642"/>
      <c r="DS1" s="642"/>
      <c r="DT1" s="661" t="s">
        <v>1017</v>
      </c>
      <c r="DU1" s="642"/>
      <c r="DV1" s="642"/>
      <c r="DW1" s="642"/>
      <c r="DX1" s="642"/>
      <c r="DY1" s="642"/>
    </row>
    <row r="2" spans="1:129" x14ac:dyDescent="0.25">
      <c r="A2" s="44">
        <v>45682</v>
      </c>
      <c r="B2" s="45" t="s">
        <v>713</v>
      </c>
      <c r="C2" s="45"/>
      <c r="D2" s="45"/>
      <c r="E2" s="45"/>
      <c r="F2" s="2"/>
      <c r="N2" s="13"/>
      <c r="S2" s="4"/>
      <c r="AA2" s="13"/>
      <c r="AF2" s="8"/>
      <c r="AN2" s="13"/>
      <c r="CJ2" s="1">
        <f>AVERAGE(B14,B18,B22)</f>
        <v>1.24</v>
      </c>
      <c r="CK2" s="1">
        <f t="shared" ref="CK2:CM2" si="0">AVERAGE(C14,C18,C22)</f>
        <v>1.2066666666666668</v>
      </c>
      <c r="CL2" s="1" t="e">
        <f t="shared" si="0"/>
        <v>#DIV/0!</v>
      </c>
      <c r="CM2" s="1" t="e">
        <f t="shared" si="0"/>
        <v>#DIV/0!</v>
      </c>
      <c r="CN2" s="1" t="e">
        <f>AVERAGE(F14,#REF!,#REF!)</f>
        <v>#REF!</v>
      </c>
      <c r="CO2" s="1" t="e">
        <f>AVERAGE(G14,#REF!,#REF!)</f>
        <v>#REF!</v>
      </c>
      <c r="CP2" s="1">
        <f>AVERAGE(B3,B7,B8,B12,B15,B19,B20,B24,B26)</f>
        <v>1.3511111111111112</v>
      </c>
      <c r="CQ2" s="1">
        <f t="shared" ref="CQ2:CS2" si="1">AVERAGE(C3,C7,C8,C12,C15,C19,C20,C24,C26)</f>
        <v>1.04</v>
      </c>
      <c r="CR2" s="1">
        <f t="shared" si="1"/>
        <v>0.745</v>
      </c>
      <c r="CS2" s="1" t="e">
        <f t="shared" si="1"/>
        <v>#DIV/0!</v>
      </c>
      <c r="CT2" s="1" t="e">
        <f>AVERAGE(F3,F7,F8,F12,F15,#REF!,#REF!,#REF!,#REF!)</f>
        <v>#REF!</v>
      </c>
      <c r="CU2" s="1" t="e">
        <f>AVERAGE(G3,G7,G8,G12,G15,#REF!,#REF!,#REF!,#REF!)</f>
        <v>#REF!</v>
      </c>
      <c r="CV2" s="1">
        <f>AVERAGE(B9,B11)</f>
        <v>2.145</v>
      </c>
      <c r="CW2" s="1">
        <f t="shared" ref="CW2:DA2" si="2">AVERAGE(C9,C11)</f>
        <v>1.6950000000000001</v>
      </c>
      <c r="CX2" s="1">
        <f t="shared" si="2"/>
        <v>1.1299999999999999</v>
      </c>
      <c r="CY2" s="1" t="e">
        <f t="shared" si="2"/>
        <v>#DIV/0!</v>
      </c>
      <c r="CZ2" s="1">
        <f t="shared" si="2"/>
        <v>1</v>
      </c>
      <c r="DA2" s="1">
        <f t="shared" si="2"/>
        <v>3</v>
      </c>
      <c r="DB2" s="1">
        <f>AVERAGE(B13)</f>
        <v>1.1000000000000001</v>
      </c>
      <c r="DC2" s="1">
        <f t="shared" ref="DC2:DG2" si="3">AVERAGE(C13)</f>
        <v>1.03</v>
      </c>
      <c r="DD2" s="1">
        <f t="shared" si="3"/>
        <v>0.98</v>
      </c>
      <c r="DE2" s="1" t="e">
        <f t="shared" si="3"/>
        <v>#DIV/0!</v>
      </c>
      <c r="DF2" s="1">
        <f t="shared" si="3"/>
        <v>0</v>
      </c>
      <c r="DG2" s="1">
        <f t="shared" si="3"/>
        <v>3</v>
      </c>
      <c r="DH2" s="1" t="e">
        <f>AVERAGE(DH7)</f>
        <v>#DIV/0!</v>
      </c>
      <c r="DI2" s="1" t="e">
        <f t="shared" ref="DI2:DM2" si="4">AVERAGE(#REF!,#REF!,C35,C41,C46,C99,C107,C114,C147)</f>
        <v>#DIV/0!</v>
      </c>
      <c r="DJ2" s="1" t="e">
        <f t="shared" si="4"/>
        <v>#DIV/0!</v>
      </c>
      <c r="DK2" s="1" t="e">
        <f t="shared" si="4"/>
        <v>#DIV/0!</v>
      </c>
      <c r="DL2" s="1" t="e">
        <f t="shared" si="4"/>
        <v>#DIV/0!</v>
      </c>
      <c r="DM2" s="1" t="e">
        <f t="shared" si="4"/>
        <v>#DIV/0!</v>
      </c>
      <c r="DN2" s="1" t="e">
        <f>AVERAGE(DN7)</f>
        <v>#DIV/0!</v>
      </c>
      <c r="DO2" s="1" t="e">
        <f t="shared" ref="DO2:DS2" si="5">AVERAGE(DO7)</f>
        <v>#DIV/0!</v>
      </c>
      <c r="DP2" s="1" t="e">
        <f t="shared" si="5"/>
        <v>#DIV/0!</v>
      </c>
      <c r="DQ2" s="1" t="e">
        <f t="shared" si="5"/>
        <v>#DIV/0!</v>
      </c>
      <c r="DR2" s="1" t="e">
        <f t="shared" si="5"/>
        <v>#DIV/0!</v>
      </c>
      <c r="DS2" s="1" t="e">
        <f t="shared" si="5"/>
        <v>#DIV/0!</v>
      </c>
      <c r="DT2" s="1" t="e">
        <f>AVERAGE(DT7)</f>
        <v>#DIV/0!</v>
      </c>
      <c r="DU2" s="1" t="e">
        <f t="shared" ref="DU2:DY2" si="6">AVERAGE(DU7)</f>
        <v>#DIV/0!</v>
      </c>
      <c r="DV2" s="1" t="e">
        <f t="shared" si="6"/>
        <v>#DIV/0!</v>
      </c>
      <c r="DW2" s="1" t="e">
        <f t="shared" si="6"/>
        <v>#DIV/0!</v>
      </c>
      <c r="DX2" s="1" t="e">
        <f t="shared" si="6"/>
        <v>#DIV/0!</v>
      </c>
      <c r="DY2" s="1" t="e">
        <f t="shared" si="6"/>
        <v>#DIV/0!</v>
      </c>
    </row>
    <row r="3" spans="1:129" x14ac:dyDescent="0.25">
      <c r="A3" s="2" t="s">
        <v>827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  <c r="CJ3" s="641">
        <f>_xlfn.AGGREGATE(1,6,CJ2:CO2)</f>
        <v>1.2233333333333334</v>
      </c>
      <c r="CK3" s="642"/>
      <c r="CL3" s="642"/>
      <c r="CM3" s="642"/>
      <c r="CN3" s="642"/>
      <c r="CO3" s="642"/>
      <c r="CP3" s="641">
        <f t="shared" ref="CP3" si="7">_xlfn.AGGREGATE(1,6,CP2:CU2)</f>
        <v>1.0453703703703703</v>
      </c>
      <c r="CQ3" s="642"/>
      <c r="CR3" s="642"/>
      <c r="CS3" s="642"/>
      <c r="CT3" s="642"/>
      <c r="CU3" s="642"/>
      <c r="CV3" s="641">
        <f t="shared" ref="CV3" si="8">_xlfn.AGGREGATE(1,6,CV2:DA2)</f>
        <v>1.7939999999999998</v>
      </c>
      <c r="CW3" s="642"/>
      <c r="CX3" s="642"/>
      <c r="CY3" s="642"/>
      <c r="CZ3" s="642"/>
      <c r="DA3" s="642"/>
      <c r="DB3" s="641">
        <f t="shared" ref="DB3" si="9">_xlfn.AGGREGATE(1,6,DB2:DG2)</f>
        <v>1.222</v>
      </c>
      <c r="DC3" s="642"/>
      <c r="DD3" s="642"/>
      <c r="DE3" s="642"/>
      <c r="DF3" s="642"/>
      <c r="DG3" s="642"/>
      <c r="DH3" s="641" t="e">
        <f t="shared" ref="DH3" si="10">_xlfn.AGGREGATE(1,6,DH2:DM2)</f>
        <v>#DIV/0!</v>
      </c>
      <c r="DI3" s="642"/>
      <c r="DJ3" s="642"/>
      <c r="DK3" s="642"/>
      <c r="DL3" s="642"/>
      <c r="DM3" s="642"/>
      <c r="DN3" s="641" t="e">
        <f t="shared" ref="DN3" si="11">_xlfn.AGGREGATE(1,6,DN2:DS2)</f>
        <v>#DIV/0!</v>
      </c>
      <c r="DO3" s="642"/>
      <c r="DP3" s="642"/>
      <c r="DQ3" s="642"/>
      <c r="DR3" s="642"/>
      <c r="DS3" s="642"/>
      <c r="DT3" s="641" t="e">
        <f t="shared" ref="DT3" si="12">_xlfn.AGGREGATE(1,6,DT2:DY2)</f>
        <v>#DIV/0!</v>
      </c>
      <c r="DU3" s="642"/>
      <c r="DV3" s="642"/>
      <c r="DW3" s="642"/>
      <c r="DX3" s="642"/>
      <c r="DY3" s="642"/>
    </row>
    <row r="4" spans="1:129" ht="15.75" customHeight="1" x14ac:dyDescent="0.25">
      <c r="A4" s="39">
        <v>45689</v>
      </c>
      <c r="B4" s="6"/>
      <c r="C4" s="6"/>
      <c r="D4" s="6"/>
      <c r="E4" s="6"/>
      <c r="F4" s="2"/>
      <c r="G4" s="35"/>
      <c r="H4" s="35"/>
      <c r="I4" s="35"/>
      <c r="J4" s="35"/>
      <c r="K4" s="35"/>
      <c r="L4" s="35"/>
      <c r="M4" s="35"/>
      <c r="N4" s="13"/>
      <c r="O4" s="35"/>
      <c r="P4" s="35"/>
      <c r="Q4" s="35"/>
      <c r="R4" s="35"/>
      <c r="S4" s="4"/>
      <c r="T4" s="35"/>
      <c r="U4" s="35"/>
      <c r="V4" s="35"/>
      <c r="W4" s="35"/>
      <c r="X4" s="35"/>
      <c r="Y4" s="35"/>
      <c r="Z4" s="35"/>
      <c r="AA4" s="13"/>
      <c r="AB4" s="35"/>
      <c r="AC4" s="35"/>
      <c r="AD4" s="35"/>
      <c r="AE4" s="35"/>
      <c r="AF4" s="8"/>
      <c r="AG4" s="35"/>
      <c r="AH4" s="35"/>
      <c r="AI4" s="35"/>
      <c r="AJ4" s="35"/>
      <c r="AK4" s="35"/>
      <c r="AL4" s="35"/>
      <c r="AM4" s="35"/>
      <c r="AN4" s="13"/>
      <c r="AO4" s="35"/>
      <c r="AP4" s="35"/>
      <c r="AQ4" s="35"/>
      <c r="AR4" s="35"/>
      <c r="AS4" s="6"/>
      <c r="AT4" s="35"/>
      <c r="AU4" s="35"/>
      <c r="AV4" s="35"/>
      <c r="AW4" s="35"/>
      <c r="AX4" s="35"/>
      <c r="AY4" s="35"/>
      <c r="AZ4" s="35"/>
      <c r="BA4" s="13"/>
      <c r="BB4" s="35"/>
      <c r="BC4" s="35"/>
      <c r="BD4" s="35"/>
      <c r="BE4" s="35"/>
      <c r="BF4" s="10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659" t="s">
        <v>1056</v>
      </c>
      <c r="CK4" s="642"/>
      <c r="CL4" s="642"/>
      <c r="CM4" s="642"/>
      <c r="CN4" s="642"/>
      <c r="CO4" s="642"/>
      <c r="CP4" s="660" t="s">
        <v>1010</v>
      </c>
      <c r="CQ4" s="642"/>
      <c r="CR4" s="642"/>
      <c r="CS4" s="642"/>
      <c r="CT4" s="642"/>
      <c r="CU4" s="642"/>
      <c r="CV4" s="661" t="s">
        <v>1011</v>
      </c>
      <c r="CW4" s="642"/>
      <c r="CX4" s="642"/>
      <c r="CY4" s="642"/>
      <c r="CZ4" s="642"/>
      <c r="DA4" s="642"/>
      <c r="DB4" s="659" t="s">
        <v>1012</v>
      </c>
      <c r="DC4" s="642"/>
      <c r="DD4" s="642"/>
      <c r="DE4" s="642"/>
      <c r="DF4" s="642"/>
      <c r="DG4" s="642"/>
      <c r="DH4" s="661" t="s">
        <v>1014</v>
      </c>
      <c r="DI4" s="642"/>
      <c r="DJ4" s="642"/>
      <c r="DK4" s="642"/>
      <c r="DL4" s="642"/>
      <c r="DM4" s="642"/>
      <c r="DN4" s="657" t="s">
        <v>1016</v>
      </c>
      <c r="DO4" s="666"/>
      <c r="DP4" s="666"/>
      <c r="DQ4" s="666"/>
      <c r="DR4" s="666"/>
      <c r="DS4" s="666"/>
      <c r="DT4" s="359"/>
      <c r="DU4" s="359"/>
      <c r="DV4" s="359"/>
      <c r="DW4" s="359"/>
      <c r="DX4" s="359"/>
      <c r="DY4" s="359"/>
    </row>
    <row r="5" spans="1:129" ht="15.75" customHeight="1" x14ac:dyDescent="0.25">
      <c r="A5" s="353" t="s">
        <v>828</v>
      </c>
      <c r="B5" s="36">
        <v>0.27</v>
      </c>
      <c r="C5" s="36">
        <v>0.64</v>
      </c>
      <c r="D5" s="36">
        <v>1.0900000000000001</v>
      </c>
      <c r="E5" s="35"/>
      <c r="F5" s="2">
        <v>1</v>
      </c>
      <c r="G5" s="36">
        <v>2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13">
        <v>0</v>
      </c>
      <c r="O5" s="36">
        <v>0</v>
      </c>
      <c r="P5" s="36">
        <v>0</v>
      </c>
      <c r="Q5" s="36">
        <v>0</v>
      </c>
      <c r="R5" s="36">
        <v>0</v>
      </c>
      <c r="S5" s="4">
        <v>0</v>
      </c>
      <c r="T5" s="36">
        <v>2</v>
      </c>
      <c r="U5" s="36">
        <v>0</v>
      </c>
      <c r="V5" s="36">
        <v>0</v>
      </c>
      <c r="W5" s="36">
        <v>0</v>
      </c>
      <c r="X5" s="36">
        <v>0</v>
      </c>
      <c r="Y5" s="36">
        <v>1</v>
      </c>
      <c r="Z5" s="36">
        <v>0</v>
      </c>
      <c r="AA5" s="13">
        <v>0</v>
      </c>
      <c r="AB5" s="36">
        <v>0</v>
      </c>
      <c r="AC5" s="36">
        <v>0</v>
      </c>
      <c r="AD5" s="36">
        <v>0</v>
      </c>
      <c r="AE5" s="36">
        <v>0</v>
      </c>
      <c r="AF5" s="46">
        <v>3</v>
      </c>
      <c r="AG5" s="36">
        <v>2</v>
      </c>
      <c r="AH5" s="36">
        <v>1</v>
      </c>
      <c r="AI5" s="36">
        <v>0</v>
      </c>
      <c r="AJ5" s="36">
        <v>0</v>
      </c>
      <c r="AK5" s="36">
        <v>0</v>
      </c>
      <c r="AL5" s="36">
        <v>1</v>
      </c>
      <c r="AM5" s="36">
        <v>1</v>
      </c>
      <c r="AN5" s="13">
        <v>0</v>
      </c>
      <c r="AO5" s="36">
        <v>1</v>
      </c>
      <c r="AP5" s="36">
        <v>0</v>
      </c>
      <c r="AQ5" s="36">
        <v>0</v>
      </c>
      <c r="AR5" s="36">
        <v>0</v>
      </c>
      <c r="AS5" s="6"/>
      <c r="AT5" s="35"/>
      <c r="AU5" s="35"/>
      <c r="AV5" s="35"/>
      <c r="AW5" s="35"/>
      <c r="AX5" s="35"/>
      <c r="AY5" s="35"/>
      <c r="AZ5" s="35"/>
      <c r="BA5" s="13"/>
      <c r="BB5" s="35"/>
      <c r="BC5" s="35"/>
      <c r="BD5" s="35"/>
      <c r="BE5" s="35"/>
      <c r="BF5" s="10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1" t="e">
        <f>AVERAGE(#REF!,B23)</f>
        <v>#REF!</v>
      </c>
      <c r="CK5" s="1" t="e">
        <f t="shared" ref="CK5:CM5" si="13">AVERAGE(#REF!,C23)</f>
        <v>#REF!</v>
      </c>
      <c r="CL5" s="1" t="e">
        <f t="shared" si="13"/>
        <v>#REF!</v>
      </c>
      <c r="CM5" s="1" t="e">
        <f t="shared" si="13"/>
        <v>#REF!</v>
      </c>
      <c r="CN5" s="1" t="e">
        <f>AVERAGE(#REF!,#REF!)</f>
        <v>#REF!</v>
      </c>
      <c r="CO5" s="1" t="e">
        <f>AVERAGE(#REF!,#REF!)</f>
        <v>#REF!</v>
      </c>
      <c r="CP5" s="1" t="e">
        <f>AVERAGE(CP7)</f>
        <v>#DIV/0!</v>
      </c>
      <c r="CQ5" s="1" t="e">
        <f t="shared" ref="CQ5:CU5" si="14">AVERAGE(CQ7)</f>
        <v>#DIV/0!</v>
      </c>
      <c r="CR5" s="1" t="e">
        <f t="shared" si="14"/>
        <v>#DIV/0!</v>
      </c>
      <c r="CS5" s="1" t="e">
        <f t="shared" si="14"/>
        <v>#DIV/0!</v>
      </c>
      <c r="CT5" s="1" t="e">
        <f t="shared" si="14"/>
        <v>#DIV/0!</v>
      </c>
      <c r="CU5" s="1" t="e">
        <f t="shared" si="14"/>
        <v>#DIV/0!</v>
      </c>
      <c r="CV5" s="1" t="e">
        <f>AVERAGE(CV7)</f>
        <v>#DIV/0!</v>
      </c>
      <c r="CW5" s="1" t="e">
        <f t="shared" ref="CW5:DA5" si="15">AVERAGE(CW7)</f>
        <v>#DIV/0!</v>
      </c>
      <c r="CX5" s="1" t="e">
        <f t="shared" si="15"/>
        <v>#DIV/0!</v>
      </c>
      <c r="CY5" s="1" t="e">
        <f t="shared" si="15"/>
        <v>#DIV/0!</v>
      </c>
      <c r="CZ5" s="1" t="e">
        <f t="shared" si="15"/>
        <v>#DIV/0!</v>
      </c>
      <c r="DA5" s="1" t="e">
        <f t="shared" si="15"/>
        <v>#DIV/0!</v>
      </c>
      <c r="DB5" s="1">
        <f>AVERAGE(B5,B16)</f>
        <v>1.0249999999999999</v>
      </c>
      <c r="DC5" s="1">
        <f t="shared" ref="DC5:DG5" si="16">AVERAGE(C5,C16)</f>
        <v>1.01</v>
      </c>
      <c r="DD5" s="1">
        <f t="shared" si="16"/>
        <v>1.0900000000000001</v>
      </c>
      <c r="DE5" s="1" t="e">
        <f t="shared" si="16"/>
        <v>#DIV/0!</v>
      </c>
      <c r="DF5" s="1">
        <f t="shared" si="16"/>
        <v>0.5</v>
      </c>
      <c r="DG5" s="1">
        <f t="shared" si="16"/>
        <v>2</v>
      </c>
      <c r="DH5" s="1" t="e">
        <f>AVERAGE(DH7)</f>
        <v>#DIV/0!</v>
      </c>
      <c r="DI5" s="1" t="e">
        <f t="shared" ref="DI5:DM5" si="17">AVERAGE(DI7)</f>
        <v>#DIV/0!</v>
      </c>
      <c r="DJ5" s="1" t="e">
        <f t="shared" si="17"/>
        <v>#DIV/0!</v>
      </c>
      <c r="DK5" s="1" t="e">
        <f t="shared" si="17"/>
        <v>#DIV/0!</v>
      </c>
      <c r="DL5" s="1" t="e">
        <f t="shared" si="17"/>
        <v>#DIV/0!</v>
      </c>
      <c r="DM5" s="1" t="e">
        <f t="shared" si="17"/>
        <v>#DIV/0!</v>
      </c>
      <c r="DN5" s="1" t="e">
        <f>AVERAGE(DN7)</f>
        <v>#DIV/0!</v>
      </c>
      <c r="DO5" s="1" t="e">
        <f t="shared" ref="DO5:DS5" si="18">AVERAGE(DO7)</f>
        <v>#DIV/0!</v>
      </c>
      <c r="DP5" s="1" t="e">
        <f t="shared" si="18"/>
        <v>#DIV/0!</v>
      </c>
      <c r="DQ5" s="1" t="e">
        <f t="shared" si="18"/>
        <v>#DIV/0!</v>
      </c>
      <c r="DR5" s="1" t="e">
        <f t="shared" si="18"/>
        <v>#DIV/0!</v>
      </c>
      <c r="DS5" s="1" t="e">
        <f t="shared" si="18"/>
        <v>#DIV/0!</v>
      </c>
      <c r="DT5" s="359"/>
      <c r="DU5" s="359"/>
      <c r="DV5" s="359"/>
      <c r="DW5" s="359"/>
      <c r="DX5" s="359"/>
      <c r="DY5" s="359"/>
    </row>
    <row r="6" spans="1:129" x14ac:dyDescent="0.25">
      <c r="A6" s="44" t="s">
        <v>986</v>
      </c>
      <c r="B6" s="44"/>
      <c r="C6" s="44"/>
      <c r="D6" s="44"/>
      <c r="E6" s="44"/>
      <c r="F6" s="218"/>
      <c r="N6" s="219"/>
      <c r="S6" s="220"/>
      <c r="AA6" s="221"/>
      <c r="AF6" s="222"/>
      <c r="AN6" s="223"/>
      <c r="AS6" s="224"/>
      <c r="BA6" s="225"/>
      <c r="BF6" s="226"/>
      <c r="BN6" s="227"/>
      <c r="BS6" s="228"/>
      <c r="CA6" s="229"/>
      <c r="CJ6" s="641" t="e">
        <f>_xlfn.AGGREGATE(1,6,CJ5:CO5)</f>
        <v>#DIV/0!</v>
      </c>
      <c r="CK6" s="642"/>
      <c r="CL6" s="642"/>
      <c r="CM6" s="642"/>
      <c r="CN6" s="642"/>
      <c r="CO6" s="642"/>
      <c r="CP6" s="641" t="e">
        <f t="shared" ref="CP6" si="19">_xlfn.AGGREGATE(1,6,CP5:CU5)</f>
        <v>#DIV/0!</v>
      </c>
      <c r="CQ6" s="642"/>
      <c r="CR6" s="642"/>
      <c r="CS6" s="642"/>
      <c r="CT6" s="642"/>
      <c r="CU6" s="642"/>
      <c r="CV6" s="641" t="e">
        <f t="shared" ref="CV6" si="20">_xlfn.AGGREGATE(1,6,CV5:DA5)</f>
        <v>#DIV/0!</v>
      </c>
      <c r="CW6" s="642"/>
      <c r="CX6" s="642"/>
      <c r="CY6" s="642"/>
      <c r="CZ6" s="642"/>
      <c r="DA6" s="642"/>
      <c r="DB6" s="641">
        <f t="shared" ref="DB6" si="21">_xlfn.AGGREGATE(1,6,DB5:DG5)</f>
        <v>1.125</v>
      </c>
      <c r="DC6" s="642"/>
      <c r="DD6" s="642"/>
      <c r="DE6" s="642"/>
      <c r="DF6" s="642"/>
      <c r="DG6" s="642"/>
      <c r="DH6" s="641" t="e">
        <f t="shared" ref="DH6" si="22">_xlfn.AGGREGATE(1,6,DH5:DM5)</f>
        <v>#DIV/0!</v>
      </c>
      <c r="DI6" s="642"/>
      <c r="DJ6" s="642"/>
      <c r="DK6" s="642"/>
      <c r="DL6" s="642"/>
      <c r="DM6" s="642"/>
      <c r="DN6" s="641" t="e">
        <f t="shared" ref="DN6" si="23">_xlfn.AGGREGATE(1,6,DN5:DS5)</f>
        <v>#DIV/0!</v>
      </c>
      <c r="DO6" s="642"/>
      <c r="DP6" s="642"/>
      <c r="DQ6" s="642"/>
      <c r="DR6" s="642"/>
      <c r="DS6" s="642"/>
      <c r="DT6" s="359"/>
      <c r="DU6" s="359"/>
      <c r="DV6" s="359"/>
      <c r="DW6" s="359"/>
      <c r="DX6" s="359"/>
      <c r="DY6" s="359"/>
    </row>
    <row r="7" spans="1:129" x14ac:dyDescent="0.25">
      <c r="A7" s="230" t="s">
        <v>326</v>
      </c>
      <c r="B7">
        <v>2.93</v>
      </c>
      <c r="C7">
        <v>1.6</v>
      </c>
      <c r="F7" s="231">
        <v>0</v>
      </c>
      <c r="G7">
        <v>6</v>
      </c>
      <c r="H7">
        <v>4</v>
      </c>
      <c r="I7">
        <v>2</v>
      </c>
      <c r="J7">
        <v>0</v>
      </c>
      <c r="K7">
        <v>0</v>
      </c>
      <c r="L7">
        <v>2</v>
      </c>
      <c r="M7">
        <v>4</v>
      </c>
      <c r="N7" s="232">
        <v>1</v>
      </c>
      <c r="O7">
        <v>0</v>
      </c>
      <c r="P7">
        <v>0</v>
      </c>
      <c r="Q7">
        <v>0</v>
      </c>
      <c r="R7">
        <v>0</v>
      </c>
      <c r="S7" s="233">
        <v>1</v>
      </c>
      <c r="T7">
        <v>0</v>
      </c>
      <c r="U7">
        <v>2</v>
      </c>
      <c r="V7">
        <v>0</v>
      </c>
      <c r="W7">
        <v>1</v>
      </c>
      <c r="X7">
        <v>0</v>
      </c>
      <c r="Y7">
        <v>2</v>
      </c>
      <c r="Z7">
        <v>0</v>
      </c>
      <c r="AA7" s="234">
        <v>0</v>
      </c>
      <c r="AB7">
        <v>1</v>
      </c>
      <c r="AC7">
        <v>0</v>
      </c>
      <c r="AD7">
        <v>0</v>
      </c>
      <c r="AE7">
        <v>0</v>
      </c>
      <c r="AF7" s="235"/>
      <c r="AN7" s="236"/>
      <c r="AS7" s="237"/>
      <c r="BA7" s="238"/>
      <c r="BF7" s="239"/>
      <c r="BN7" s="240"/>
      <c r="BS7" s="241"/>
      <c r="CA7" s="242"/>
    </row>
    <row r="8" spans="1:129" x14ac:dyDescent="0.25">
      <c r="A8" s="243" t="s">
        <v>327</v>
      </c>
      <c r="B8">
        <v>1.47</v>
      </c>
      <c r="C8">
        <v>0.69</v>
      </c>
      <c r="F8" s="244">
        <v>0</v>
      </c>
      <c r="G8">
        <v>2</v>
      </c>
      <c r="H8">
        <v>2</v>
      </c>
      <c r="I8">
        <v>1</v>
      </c>
      <c r="J8">
        <v>0</v>
      </c>
      <c r="K8">
        <v>0</v>
      </c>
      <c r="L8">
        <v>2</v>
      </c>
      <c r="M8">
        <v>0</v>
      </c>
      <c r="N8" s="245">
        <v>1</v>
      </c>
      <c r="O8">
        <v>0</v>
      </c>
      <c r="P8">
        <v>0</v>
      </c>
      <c r="Q8">
        <v>0</v>
      </c>
      <c r="R8">
        <v>0</v>
      </c>
      <c r="S8" s="246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3</v>
      </c>
      <c r="Z8">
        <v>1</v>
      </c>
      <c r="AA8" s="247">
        <v>0</v>
      </c>
      <c r="AB8">
        <v>0</v>
      </c>
      <c r="AC8">
        <v>0</v>
      </c>
      <c r="AD8">
        <v>0</v>
      </c>
      <c r="AE8">
        <v>0</v>
      </c>
      <c r="AF8" s="248"/>
      <c r="AN8" s="249"/>
      <c r="AS8" s="250"/>
      <c r="BA8" s="251"/>
      <c r="BF8" s="252"/>
      <c r="BN8" s="253"/>
      <c r="BS8" s="254"/>
      <c r="CA8" s="255"/>
    </row>
    <row r="9" spans="1:129" x14ac:dyDescent="0.25">
      <c r="A9" s="256" t="s">
        <v>995</v>
      </c>
      <c r="B9">
        <v>2.12</v>
      </c>
      <c r="C9">
        <v>1.57</v>
      </c>
      <c r="F9" s="257">
        <v>2</v>
      </c>
      <c r="G9">
        <v>2</v>
      </c>
      <c r="H9">
        <v>2</v>
      </c>
      <c r="I9">
        <v>0</v>
      </c>
      <c r="J9">
        <v>0</v>
      </c>
      <c r="K9">
        <v>1</v>
      </c>
      <c r="L9">
        <v>5</v>
      </c>
      <c r="M9">
        <v>0</v>
      </c>
      <c r="N9" s="258">
        <v>0</v>
      </c>
      <c r="O9">
        <v>0</v>
      </c>
      <c r="P9">
        <v>0</v>
      </c>
      <c r="Q9">
        <v>0</v>
      </c>
      <c r="R9">
        <v>0</v>
      </c>
      <c r="S9" s="259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 s="260">
        <v>0</v>
      </c>
      <c r="AB9">
        <v>0</v>
      </c>
      <c r="AC9">
        <v>0</v>
      </c>
      <c r="AD9">
        <v>0</v>
      </c>
      <c r="AE9">
        <v>0</v>
      </c>
      <c r="AF9" s="261"/>
      <c r="AN9" s="262"/>
      <c r="AS9" s="263"/>
      <c r="BA9" s="264"/>
      <c r="BF9" s="265"/>
      <c r="BN9" s="266"/>
      <c r="BS9" s="267"/>
      <c r="CA9" s="268"/>
    </row>
    <row r="10" spans="1:129" x14ac:dyDescent="0.25">
      <c r="A10" s="44" t="s">
        <v>996</v>
      </c>
      <c r="B10" s="44"/>
      <c r="C10" s="44"/>
      <c r="D10" s="44"/>
      <c r="E10" s="44"/>
      <c r="F10" s="269"/>
      <c r="N10" s="270"/>
      <c r="S10" s="271"/>
      <c r="AA10" s="272"/>
      <c r="AF10" s="273"/>
      <c r="AN10" s="274"/>
      <c r="AS10" s="275"/>
      <c r="BA10" s="276"/>
      <c r="BF10" s="277"/>
      <c r="BN10" s="278"/>
      <c r="BS10" s="279"/>
      <c r="CA10" s="280"/>
    </row>
    <row r="11" spans="1:129" x14ac:dyDescent="0.25">
      <c r="A11" s="281" t="s">
        <v>719</v>
      </c>
      <c r="B11">
        <v>2.17</v>
      </c>
      <c r="C11">
        <v>1.82</v>
      </c>
      <c r="D11">
        <v>1.1299999999999999</v>
      </c>
      <c r="F11" s="282">
        <v>0</v>
      </c>
      <c r="G11">
        <v>4</v>
      </c>
      <c r="H11">
        <v>2</v>
      </c>
      <c r="I11">
        <v>0</v>
      </c>
      <c r="J11">
        <v>0</v>
      </c>
      <c r="K11">
        <v>0</v>
      </c>
      <c r="L11">
        <v>3</v>
      </c>
      <c r="M11">
        <v>3</v>
      </c>
      <c r="N11" s="283">
        <v>2</v>
      </c>
      <c r="O11">
        <v>1</v>
      </c>
      <c r="P11">
        <v>0</v>
      </c>
      <c r="Q11">
        <v>0</v>
      </c>
      <c r="R11">
        <v>0</v>
      </c>
      <c r="S11" s="284">
        <v>0</v>
      </c>
      <c r="T11">
        <v>1</v>
      </c>
      <c r="U11">
        <v>3</v>
      </c>
      <c r="V11">
        <v>0</v>
      </c>
      <c r="W11">
        <v>0</v>
      </c>
      <c r="X11">
        <v>0</v>
      </c>
      <c r="Y11">
        <v>1</v>
      </c>
      <c r="Z11">
        <v>0</v>
      </c>
      <c r="AA11" s="285">
        <v>0</v>
      </c>
      <c r="AB11">
        <v>0</v>
      </c>
      <c r="AC11">
        <v>0</v>
      </c>
      <c r="AD11">
        <v>0</v>
      </c>
      <c r="AE11">
        <v>0</v>
      </c>
      <c r="AF11" s="286">
        <v>1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4</v>
      </c>
      <c r="AM11">
        <v>1</v>
      </c>
      <c r="AN11" s="287">
        <v>0</v>
      </c>
      <c r="AO11">
        <v>0</v>
      </c>
      <c r="AP11">
        <v>0</v>
      </c>
      <c r="AQ11">
        <v>0</v>
      </c>
      <c r="AR11">
        <v>0</v>
      </c>
      <c r="AS11" s="288"/>
      <c r="BA11" s="289"/>
      <c r="BF11" s="290"/>
      <c r="BN11" s="291"/>
      <c r="BS11" s="292"/>
      <c r="CA11" s="293"/>
    </row>
    <row r="12" spans="1:129" x14ac:dyDescent="0.25">
      <c r="A12" s="294" t="s">
        <v>837</v>
      </c>
      <c r="B12">
        <v>1.26</v>
      </c>
      <c r="C12">
        <v>1.22</v>
      </c>
      <c r="D12">
        <v>0.95</v>
      </c>
      <c r="F12" s="295">
        <v>1</v>
      </c>
      <c r="G12">
        <v>3</v>
      </c>
      <c r="H12">
        <v>0</v>
      </c>
      <c r="I12">
        <v>0</v>
      </c>
      <c r="J12">
        <v>0</v>
      </c>
      <c r="K12">
        <v>0</v>
      </c>
      <c r="L12">
        <v>2</v>
      </c>
      <c r="M12">
        <v>1</v>
      </c>
      <c r="N12" s="296">
        <v>0</v>
      </c>
      <c r="O12">
        <v>0</v>
      </c>
      <c r="P12">
        <v>0</v>
      </c>
      <c r="Q12">
        <v>0</v>
      </c>
      <c r="R12">
        <v>0</v>
      </c>
      <c r="S12" s="297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3</v>
      </c>
      <c r="Z12">
        <v>1</v>
      </c>
      <c r="AA12" s="298">
        <v>0</v>
      </c>
      <c r="AB12">
        <v>0</v>
      </c>
      <c r="AC12">
        <v>0</v>
      </c>
      <c r="AD12">
        <v>0</v>
      </c>
      <c r="AE12">
        <v>0</v>
      </c>
      <c r="AF12" s="299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s="300">
        <v>1</v>
      </c>
      <c r="AO12">
        <v>0</v>
      </c>
      <c r="AP12">
        <v>0</v>
      </c>
      <c r="AQ12">
        <v>0</v>
      </c>
      <c r="AR12">
        <v>0</v>
      </c>
      <c r="AS12" s="301"/>
      <c r="BA12" s="302"/>
      <c r="BF12" s="303"/>
      <c r="BN12" s="304"/>
      <c r="BS12" s="305"/>
      <c r="CA12" s="306"/>
    </row>
    <row r="13" spans="1:129" x14ac:dyDescent="0.25">
      <c r="A13" s="307" t="s">
        <v>998</v>
      </c>
      <c r="B13">
        <v>1.1000000000000001</v>
      </c>
      <c r="C13">
        <v>1.03</v>
      </c>
      <c r="D13">
        <v>0.98</v>
      </c>
      <c r="F13" s="308">
        <v>0</v>
      </c>
      <c r="G13">
        <v>3</v>
      </c>
      <c r="H13">
        <v>2</v>
      </c>
      <c r="I13">
        <v>1</v>
      </c>
      <c r="J13">
        <v>0</v>
      </c>
      <c r="K13">
        <v>0</v>
      </c>
      <c r="L13">
        <v>4</v>
      </c>
      <c r="M13">
        <v>1</v>
      </c>
      <c r="N13" s="309">
        <v>1</v>
      </c>
      <c r="O13">
        <v>0</v>
      </c>
      <c r="P13">
        <v>0</v>
      </c>
      <c r="Q13">
        <v>0</v>
      </c>
      <c r="R13">
        <v>0</v>
      </c>
      <c r="S13" s="310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4</v>
      </c>
      <c r="Z13">
        <v>0</v>
      </c>
      <c r="AA13" s="311">
        <v>1</v>
      </c>
      <c r="AB13">
        <v>0</v>
      </c>
      <c r="AC13">
        <v>0</v>
      </c>
      <c r="AD13">
        <v>0</v>
      </c>
      <c r="AE13">
        <v>0</v>
      </c>
      <c r="AF13" s="312">
        <v>1</v>
      </c>
      <c r="AG13">
        <v>2</v>
      </c>
      <c r="AH13">
        <v>2</v>
      </c>
      <c r="AI13">
        <v>0</v>
      </c>
      <c r="AJ13">
        <v>0</v>
      </c>
      <c r="AK13">
        <v>0</v>
      </c>
      <c r="AL13">
        <v>2</v>
      </c>
      <c r="AM13">
        <v>0</v>
      </c>
      <c r="AN13" s="313">
        <v>0</v>
      </c>
      <c r="AO13">
        <v>0</v>
      </c>
      <c r="AP13">
        <v>0</v>
      </c>
      <c r="AQ13">
        <v>0</v>
      </c>
      <c r="AR13">
        <v>0</v>
      </c>
      <c r="AS13" s="314"/>
      <c r="BA13" s="315"/>
      <c r="BF13" s="316"/>
      <c r="BN13" s="317"/>
      <c r="BS13" s="318"/>
      <c r="CA13" s="319"/>
    </row>
    <row r="14" spans="1:129" x14ac:dyDescent="0.25">
      <c r="A14" s="320" t="s">
        <v>1000</v>
      </c>
      <c r="B14">
        <v>1.22</v>
      </c>
      <c r="C14">
        <v>1.54</v>
      </c>
      <c r="F14" s="321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2</v>
      </c>
      <c r="M14">
        <v>1</v>
      </c>
      <c r="N14" s="322">
        <v>0</v>
      </c>
      <c r="O14">
        <v>0</v>
      </c>
      <c r="P14">
        <v>0</v>
      </c>
      <c r="Q14">
        <v>0</v>
      </c>
      <c r="R14">
        <v>0</v>
      </c>
      <c r="S14" s="323">
        <v>1</v>
      </c>
      <c r="T14">
        <v>0</v>
      </c>
      <c r="U14">
        <v>2</v>
      </c>
      <c r="V14">
        <v>1</v>
      </c>
      <c r="W14">
        <v>0</v>
      </c>
      <c r="X14">
        <v>0</v>
      </c>
      <c r="Y14">
        <v>1</v>
      </c>
      <c r="Z14">
        <v>2</v>
      </c>
      <c r="AA14" s="324">
        <v>1</v>
      </c>
      <c r="AB14">
        <v>1</v>
      </c>
      <c r="AC14">
        <v>0</v>
      </c>
      <c r="AD14">
        <v>0</v>
      </c>
      <c r="AE14">
        <v>0</v>
      </c>
      <c r="AF14" s="325"/>
      <c r="AN14" s="326"/>
      <c r="AS14" s="327"/>
      <c r="BA14" s="328"/>
      <c r="BF14" s="329"/>
      <c r="BN14" s="330"/>
      <c r="BS14" s="331"/>
      <c r="CA14" s="332"/>
    </row>
    <row r="15" spans="1:129" x14ac:dyDescent="0.25">
      <c r="A15" s="333" t="s">
        <v>333</v>
      </c>
      <c r="B15">
        <v>1.19</v>
      </c>
      <c r="C15">
        <v>1.26</v>
      </c>
      <c r="F15" s="334">
        <v>0</v>
      </c>
      <c r="G15">
        <v>4</v>
      </c>
      <c r="H15">
        <v>1</v>
      </c>
      <c r="I15">
        <v>0</v>
      </c>
      <c r="J15">
        <v>0</v>
      </c>
      <c r="K15">
        <v>0</v>
      </c>
      <c r="L15">
        <v>3</v>
      </c>
      <c r="M15">
        <v>0</v>
      </c>
      <c r="N15" s="335">
        <v>0</v>
      </c>
      <c r="O15">
        <v>0</v>
      </c>
      <c r="P15">
        <v>0</v>
      </c>
      <c r="Q15">
        <v>0</v>
      </c>
      <c r="R15">
        <v>0</v>
      </c>
      <c r="S15" s="336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4</v>
      </c>
      <c r="Z15">
        <v>2</v>
      </c>
      <c r="AA15" s="337">
        <v>0</v>
      </c>
      <c r="AB15">
        <v>1</v>
      </c>
      <c r="AC15">
        <v>0</v>
      </c>
      <c r="AD15">
        <v>0</v>
      </c>
      <c r="AE15">
        <v>0</v>
      </c>
      <c r="AF15" s="338"/>
      <c r="AN15" s="339"/>
      <c r="AS15" s="340"/>
      <c r="BA15" s="341"/>
      <c r="BF15" s="342"/>
      <c r="BN15" s="343"/>
      <c r="BS15" s="344"/>
      <c r="CA15" s="345"/>
    </row>
    <row r="16" spans="1:129" x14ac:dyDescent="0.25">
      <c r="A16" s="346" t="s">
        <v>1001</v>
      </c>
      <c r="B16">
        <v>1.78</v>
      </c>
      <c r="C16">
        <v>1.38</v>
      </c>
      <c r="F16" s="347">
        <v>0</v>
      </c>
      <c r="G16">
        <v>2</v>
      </c>
      <c r="H16">
        <v>2</v>
      </c>
      <c r="I16">
        <v>1</v>
      </c>
      <c r="J16">
        <v>0</v>
      </c>
      <c r="K16">
        <v>0</v>
      </c>
      <c r="L16">
        <v>5</v>
      </c>
      <c r="M16">
        <v>1</v>
      </c>
      <c r="N16" s="348">
        <v>0</v>
      </c>
      <c r="O16">
        <v>1</v>
      </c>
      <c r="P16">
        <v>0</v>
      </c>
      <c r="Q16">
        <v>0</v>
      </c>
      <c r="R16">
        <v>0</v>
      </c>
      <c r="S16" s="349">
        <v>1</v>
      </c>
      <c r="T16">
        <v>0</v>
      </c>
      <c r="U16">
        <v>1</v>
      </c>
      <c r="V16">
        <v>0</v>
      </c>
      <c r="W16">
        <v>0</v>
      </c>
      <c r="X16">
        <v>0</v>
      </c>
      <c r="Y16">
        <v>1</v>
      </c>
      <c r="Z16">
        <v>0</v>
      </c>
      <c r="AA16" s="350">
        <v>1</v>
      </c>
      <c r="AB16">
        <v>0</v>
      </c>
      <c r="AC16">
        <v>0</v>
      </c>
      <c r="AD16">
        <v>0</v>
      </c>
      <c r="AE16">
        <v>0</v>
      </c>
      <c r="AF16" s="351"/>
      <c r="AN16" s="352"/>
      <c r="AS16" s="353"/>
      <c r="BA16" s="354"/>
      <c r="BF16" s="355"/>
      <c r="BN16" s="356"/>
      <c r="BS16" s="357"/>
      <c r="CA16" s="358"/>
    </row>
    <row r="17" spans="1:105" x14ac:dyDescent="0.25">
      <c r="A17" s="40" t="s">
        <v>1018</v>
      </c>
      <c r="B17" s="40"/>
      <c r="C17" s="40"/>
      <c r="D17" s="40"/>
      <c r="E17" s="40"/>
      <c r="F17" s="509"/>
      <c r="N17" s="510"/>
      <c r="S17" s="511"/>
      <c r="AA17" s="512"/>
      <c r="AF17" s="513"/>
      <c r="AN17" s="514"/>
      <c r="AS17" s="515"/>
      <c r="BA17" s="516"/>
      <c r="BF17" s="517"/>
      <c r="BN17" s="518"/>
      <c r="BS17" s="519"/>
      <c r="CA17" s="520"/>
    </row>
    <row r="18" spans="1:105" x14ac:dyDescent="0.25">
      <c r="A18" s="521" t="s">
        <v>1052</v>
      </c>
      <c r="B18">
        <v>1.38</v>
      </c>
      <c r="C18">
        <v>1.0900000000000001</v>
      </c>
      <c r="F18" s="522">
        <v>1</v>
      </c>
      <c r="G18">
        <v>1</v>
      </c>
      <c r="H18">
        <v>2</v>
      </c>
      <c r="I18">
        <v>0</v>
      </c>
      <c r="J18">
        <v>0</v>
      </c>
      <c r="K18">
        <v>0</v>
      </c>
      <c r="L18">
        <v>7</v>
      </c>
      <c r="M18">
        <v>0</v>
      </c>
      <c r="N18" s="523">
        <v>1</v>
      </c>
      <c r="O18">
        <v>0</v>
      </c>
      <c r="P18">
        <v>1</v>
      </c>
      <c r="Q18">
        <v>0</v>
      </c>
      <c r="R18">
        <v>0</v>
      </c>
      <c r="S18" s="524">
        <v>1</v>
      </c>
      <c r="T18">
        <v>1</v>
      </c>
      <c r="U18">
        <v>0</v>
      </c>
      <c r="V18">
        <v>1</v>
      </c>
      <c r="W18">
        <v>0</v>
      </c>
      <c r="X18">
        <v>0</v>
      </c>
      <c r="Y18">
        <v>3</v>
      </c>
      <c r="Z18">
        <v>1</v>
      </c>
      <c r="AA18" s="525">
        <v>0</v>
      </c>
      <c r="AB18">
        <v>1</v>
      </c>
      <c r="AC18">
        <v>0</v>
      </c>
      <c r="AD18">
        <v>0</v>
      </c>
      <c r="AE18">
        <v>0</v>
      </c>
      <c r="AF18" s="526"/>
      <c r="AN18" s="527"/>
      <c r="AS18" s="528"/>
      <c r="BA18" s="529"/>
      <c r="BF18" s="530"/>
      <c r="BN18" s="531"/>
      <c r="BS18" s="532"/>
      <c r="CA18" s="533"/>
    </row>
    <row r="19" spans="1:105" x14ac:dyDescent="0.25">
      <c r="A19" s="534" t="s">
        <v>843</v>
      </c>
      <c r="B19">
        <v>0.71</v>
      </c>
      <c r="C19">
        <v>0.53</v>
      </c>
      <c r="F19" s="535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 s="536">
        <v>0</v>
      </c>
      <c r="O19">
        <v>0</v>
      </c>
      <c r="P19">
        <v>0</v>
      </c>
      <c r="Q19">
        <v>0</v>
      </c>
      <c r="R19">
        <v>0</v>
      </c>
      <c r="S19" s="537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4</v>
      </c>
      <c r="Z19">
        <v>1</v>
      </c>
      <c r="AA19" s="538">
        <v>0</v>
      </c>
      <c r="AB19">
        <v>0</v>
      </c>
      <c r="AC19">
        <v>0</v>
      </c>
      <c r="AD19">
        <v>0</v>
      </c>
      <c r="AE19">
        <v>0</v>
      </c>
      <c r="AF19" s="539"/>
      <c r="AN19" s="540"/>
      <c r="AS19" s="541"/>
      <c r="BA19" s="542"/>
      <c r="BF19" s="543"/>
      <c r="BN19" s="544"/>
      <c r="BS19" s="545"/>
      <c r="CA19" s="546"/>
    </row>
    <row r="20" spans="1:105" x14ac:dyDescent="0.25">
      <c r="A20" s="547" t="s">
        <v>1053</v>
      </c>
      <c r="B20">
        <v>1.24</v>
      </c>
      <c r="C20">
        <v>1.03</v>
      </c>
      <c r="F20" s="548">
        <v>1</v>
      </c>
      <c r="G20">
        <v>2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 s="549">
        <v>0</v>
      </c>
      <c r="O20">
        <v>0</v>
      </c>
      <c r="P20">
        <v>0</v>
      </c>
      <c r="Q20">
        <v>0</v>
      </c>
      <c r="R20">
        <v>0</v>
      </c>
      <c r="S20" s="55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2</v>
      </c>
      <c r="Z20">
        <v>1</v>
      </c>
      <c r="AA20" s="551">
        <v>0</v>
      </c>
      <c r="AB20">
        <v>0</v>
      </c>
      <c r="AC20">
        <v>0</v>
      </c>
      <c r="AD20">
        <v>0</v>
      </c>
      <c r="AE20">
        <v>0</v>
      </c>
      <c r="AF20" s="552"/>
      <c r="AN20" s="553"/>
      <c r="AS20" s="554"/>
      <c r="BA20" s="555"/>
      <c r="BF20" s="556"/>
      <c r="BN20" s="557"/>
      <c r="BS20" s="558"/>
      <c r="CA20" s="559"/>
    </row>
    <row r="21" spans="1:105" x14ac:dyDescent="0.25">
      <c r="A21" s="44" t="s">
        <v>1020</v>
      </c>
      <c r="B21" s="44"/>
      <c r="C21" s="44"/>
      <c r="D21" s="44"/>
      <c r="E21" s="44"/>
      <c r="F21" s="560"/>
      <c r="N21" s="561"/>
      <c r="S21" s="562"/>
      <c r="AA21" s="563"/>
      <c r="AF21" s="564"/>
      <c r="AN21" s="565"/>
      <c r="AS21" s="566"/>
      <c r="BA21" s="567"/>
      <c r="BF21" s="568"/>
      <c r="BN21" s="569"/>
      <c r="BS21" s="570"/>
      <c r="CA21" s="571"/>
    </row>
    <row r="22" spans="1:105" x14ac:dyDescent="0.25">
      <c r="A22" s="572" t="s">
        <v>845</v>
      </c>
      <c r="B22">
        <v>1.1200000000000001</v>
      </c>
      <c r="C22">
        <v>0.99</v>
      </c>
      <c r="F22" s="573">
        <v>0</v>
      </c>
      <c r="G22">
        <v>3</v>
      </c>
      <c r="H22">
        <v>0</v>
      </c>
      <c r="I22">
        <v>1</v>
      </c>
      <c r="J22">
        <v>0</v>
      </c>
      <c r="K22">
        <v>0</v>
      </c>
      <c r="L22">
        <v>2</v>
      </c>
      <c r="M22">
        <v>0</v>
      </c>
      <c r="N22" s="574">
        <v>0</v>
      </c>
      <c r="O22">
        <v>0</v>
      </c>
      <c r="P22">
        <v>0</v>
      </c>
      <c r="Q22">
        <v>0</v>
      </c>
      <c r="R22">
        <v>0</v>
      </c>
      <c r="S22" s="575">
        <v>0</v>
      </c>
      <c r="T22">
        <v>2</v>
      </c>
      <c r="U22">
        <v>0</v>
      </c>
      <c r="V22">
        <v>0</v>
      </c>
      <c r="W22">
        <v>0</v>
      </c>
      <c r="X22">
        <v>1</v>
      </c>
      <c r="Y22">
        <v>4</v>
      </c>
      <c r="Z22">
        <v>0</v>
      </c>
      <c r="AA22" s="576">
        <v>0</v>
      </c>
      <c r="AB22">
        <v>0</v>
      </c>
      <c r="AC22">
        <v>0</v>
      </c>
      <c r="AD22">
        <v>0</v>
      </c>
      <c r="AE22">
        <v>0</v>
      </c>
      <c r="AF22" s="577"/>
      <c r="AN22" s="578"/>
      <c r="AS22" s="579"/>
      <c r="BA22" s="580"/>
      <c r="BF22" s="581"/>
      <c r="BN22" s="582"/>
      <c r="BS22" s="583"/>
      <c r="CA22" s="584"/>
    </row>
    <row r="23" spans="1:105" x14ac:dyDescent="0.25">
      <c r="A23" s="585" t="s">
        <v>1055</v>
      </c>
      <c r="B23">
        <v>1.52</v>
      </c>
      <c r="C23">
        <v>1.89</v>
      </c>
      <c r="F23" s="586">
        <v>0</v>
      </c>
      <c r="G23">
        <v>5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 s="587">
        <v>0</v>
      </c>
      <c r="O23">
        <v>0</v>
      </c>
      <c r="P23">
        <v>0</v>
      </c>
      <c r="Q23">
        <v>0</v>
      </c>
      <c r="R23">
        <v>0</v>
      </c>
      <c r="S23" s="588">
        <v>0</v>
      </c>
      <c r="T23">
        <v>1</v>
      </c>
      <c r="U23">
        <v>0</v>
      </c>
      <c r="V23">
        <v>1</v>
      </c>
      <c r="W23">
        <v>0</v>
      </c>
      <c r="X23">
        <v>0</v>
      </c>
      <c r="Y23">
        <v>8</v>
      </c>
      <c r="Z23">
        <v>1</v>
      </c>
      <c r="AA23" s="589">
        <v>0</v>
      </c>
      <c r="AB23">
        <v>1</v>
      </c>
      <c r="AC23">
        <v>0</v>
      </c>
      <c r="AD23">
        <v>0</v>
      </c>
      <c r="AE23">
        <v>0</v>
      </c>
      <c r="AF23" s="590"/>
      <c r="AN23" s="591"/>
      <c r="AS23" s="592"/>
      <c r="BA23" s="593"/>
      <c r="BF23" s="594"/>
      <c r="BN23" s="595"/>
      <c r="BS23" s="596"/>
      <c r="CA23" s="597"/>
    </row>
    <row r="24" spans="1:105" x14ac:dyDescent="0.25">
      <c r="A24" s="598" t="s">
        <v>1057</v>
      </c>
      <c r="B24">
        <v>1.5</v>
      </c>
      <c r="C24">
        <v>1.33</v>
      </c>
      <c r="F24" s="599">
        <v>0</v>
      </c>
      <c r="G24">
        <v>3</v>
      </c>
      <c r="H24">
        <v>2</v>
      </c>
      <c r="I24">
        <v>0</v>
      </c>
      <c r="J24">
        <v>0</v>
      </c>
      <c r="K24">
        <v>1</v>
      </c>
      <c r="L24">
        <v>2</v>
      </c>
      <c r="M24">
        <v>0</v>
      </c>
      <c r="N24" s="600">
        <v>0</v>
      </c>
      <c r="O24">
        <v>0</v>
      </c>
      <c r="P24">
        <v>0</v>
      </c>
      <c r="Q24">
        <v>0</v>
      </c>
      <c r="R24">
        <v>0</v>
      </c>
      <c r="S24" s="601">
        <v>1</v>
      </c>
      <c r="T24">
        <v>2</v>
      </c>
      <c r="U24">
        <v>2</v>
      </c>
      <c r="V24">
        <v>0</v>
      </c>
      <c r="W24">
        <v>0</v>
      </c>
      <c r="X24">
        <v>0</v>
      </c>
      <c r="Y24">
        <v>2</v>
      </c>
      <c r="Z24">
        <v>1</v>
      </c>
      <c r="AA24" s="602">
        <v>0</v>
      </c>
      <c r="AB24">
        <v>0</v>
      </c>
      <c r="AC24">
        <v>0</v>
      </c>
      <c r="AD24">
        <v>0</v>
      </c>
      <c r="AE24">
        <v>0</v>
      </c>
      <c r="AF24" s="603"/>
      <c r="AN24" s="604"/>
      <c r="AS24" s="605"/>
      <c r="BA24" s="606"/>
      <c r="BF24" s="607"/>
      <c r="BN24" s="608"/>
      <c r="BS24" s="609"/>
      <c r="CA24" s="610"/>
    </row>
    <row r="25" spans="1:105" x14ac:dyDescent="0.25">
      <c r="A25" s="39" t="s">
        <v>1027</v>
      </c>
      <c r="B25" s="39"/>
      <c r="C25" s="39"/>
      <c r="D25" s="39"/>
      <c r="E25" s="39"/>
      <c r="F25" s="611"/>
      <c r="N25" s="612"/>
      <c r="S25" s="613"/>
      <c r="AA25" s="614"/>
      <c r="AF25" s="615"/>
      <c r="AN25" s="616"/>
      <c r="AS25" s="617"/>
      <c r="BA25" s="618"/>
      <c r="BF25" s="619"/>
      <c r="BN25" s="620"/>
      <c r="BS25" s="621"/>
      <c r="CA25" s="622"/>
    </row>
    <row r="26" spans="1:105" x14ac:dyDescent="0.25">
      <c r="A26" s="623" t="s">
        <v>1058</v>
      </c>
      <c r="B26">
        <v>0.81</v>
      </c>
      <c r="C26">
        <v>0.54</v>
      </c>
      <c r="D26">
        <v>0.54</v>
      </c>
      <c r="F26" s="624">
        <v>0</v>
      </c>
      <c r="G26"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625">
        <v>0</v>
      </c>
      <c r="O26">
        <v>0</v>
      </c>
      <c r="P26">
        <v>0</v>
      </c>
      <c r="Q26">
        <v>0</v>
      </c>
      <c r="R26">
        <v>0</v>
      </c>
      <c r="S26" s="6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</v>
      </c>
      <c r="Z26">
        <v>2</v>
      </c>
      <c r="AA26" s="627">
        <v>0</v>
      </c>
      <c r="AB26">
        <v>0</v>
      </c>
      <c r="AC26">
        <v>0</v>
      </c>
      <c r="AD26">
        <v>0</v>
      </c>
      <c r="AE26">
        <v>0</v>
      </c>
      <c r="AF26" s="628">
        <v>0</v>
      </c>
      <c r="AG26">
        <v>2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 s="629">
        <v>0</v>
      </c>
      <c r="AO26">
        <v>0</v>
      </c>
      <c r="AP26">
        <v>0</v>
      </c>
      <c r="AQ26">
        <v>0</v>
      </c>
      <c r="AR26">
        <v>0</v>
      </c>
      <c r="AS26" s="630"/>
      <c r="BA26" s="631"/>
      <c r="BF26" s="632"/>
      <c r="BN26" s="633"/>
      <c r="BS26" s="634"/>
      <c r="CA26" s="635"/>
    </row>
    <row r="27" spans="1:105" x14ac:dyDescent="0.25">
      <c r="B27" s="1">
        <f>AVERAGE(B3:B26)</f>
        <v>1.38</v>
      </c>
      <c r="C27" s="1">
        <f t="shared" ref="C27:E27" si="24">AVERAGE(C3:C26)</f>
        <v>1.1838888888888885</v>
      </c>
      <c r="D27" s="1">
        <f t="shared" si="24"/>
        <v>0.93800000000000006</v>
      </c>
      <c r="E27" s="1" t="e">
        <f t="shared" si="24"/>
        <v>#DIV/0!</v>
      </c>
      <c r="F27" s="2">
        <f>AVERAGE(F3:F26)</f>
        <v>0.33333333333333331</v>
      </c>
      <c r="G27" s="2">
        <f>AVERAGE(G3:G26)</f>
        <v>2.7222222222222223</v>
      </c>
      <c r="H27" s="2">
        <f t="shared" ref="H27:AR27" si="25">AVERAGE(H3:H26)</f>
        <v>1.1666666666666667</v>
      </c>
      <c r="I27" s="2">
        <f t="shared" si="25"/>
        <v>0.33333333333333331</v>
      </c>
      <c r="J27" s="2">
        <f t="shared" si="25"/>
        <v>0</v>
      </c>
      <c r="K27" s="2">
        <f t="shared" si="25"/>
        <v>0.1111111111111111</v>
      </c>
      <c r="L27" s="2">
        <f t="shared" si="25"/>
        <v>2.5</v>
      </c>
      <c r="M27" s="2">
        <f t="shared" si="25"/>
        <v>0.66666666666666663</v>
      </c>
      <c r="N27" s="2">
        <f t="shared" si="25"/>
        <v>0.33333333333333331</v>
      </c>
      <c r="O27" s="2">
        <f t="shared" si="25"/>
        <v>0.1111111111111111</v>
      </c>
      <c r="P27" s="2">
        <f t="shared" si="25"/>
        <v>5.5555555555555552E-2</v>
      </c>
      <c r="Q27" s="2">
        <f t="shared" si="25"/>
        <v>0</v>
      </c>
      <c r="R27" s="2">
        <f t="shared" si="25"/>
        <v>0</v>
      </c>
      <c r="S27" s="2">
        <f t="shared" si="25"/>
        <v>0.3888888888888889</v>
      </c>
      <c r="T27" s="2">
        <f t="shared" si="25"/>
        <v>0.88888888888888884</v>
      </c>
      <c r="U27" s="2">
        <f t="shared" si="25"/>
        <v>0.72222222222222221</v>
      </c>
      <c r="V27" s="2">
        <f t="shared" si="25"/>
        <v>0.27777777777777779</v>
      </c>
      <c r="W27" s="2">
        <f t="shared" si="25"/>
        <v>5.5555555555555552E-2</v>
      </c>
      <c r="X27" s="2">
        <f t="shared" si="25"/>
        <v>5.5555555555555552E-2</v>
      </c>
      <c r="Y27" s="2">
        <f t="shared" si="25"/>
        <v>2.9444444444444446</v>
      </c>
      <c r="Z27" s="2">
        <f t="shared" si="25"/>
        <v>0.72222222222222221</v>
      </c>
      <c r="AA27" s="2">
        <f t="shared" si="25"/>
        <v>0.22222222222222221</v>
      </c>
      <c r="AB27" s="2">
        <f t="shared" si="25"/>
        <v>0.27777777777777779</v>
      </c>
      <c r="AC27" s="2">
        <f t="shared" si="25"/>
        <v>5.5555555555555552E-2</v>
      </c>
      <c r="AD27" s="2">
        <f t="shared" si="25"/>
        <v>0</v>
      </c>
      <c r="AE27" s="2">
        <f t="shared" si="25"/>
        <v>0</v>
      </c>
      <c r="AF27" s="2">
        <f t="shared" si="25"/>
        <v>1</v>
      </c>
      <c r="AG27" s="2">
        <f t="shared" si="25"/>
        <v>1.4</v>
      </c>
      <c r="AH27" s="2">
        <f t="shared" si="25"/>
        <v>0.8</v>
      </c>
      <c r="AI27" s="2">
        <f t="shared" si="25"/>
        <v>0</v>
      </c>
      <c r="AJ27" s="2">
        <f t="shared" si="25"/>
        <v>0</v>
      </c>
      <c r="AK27" s="2">
        <f t="shared" si="25"/>
        <v>0</v>
      </c>
      <c r="AL27" s="2">
        <f t="shared" si="25"/>
        <v>1.6</v>
      </c>
      <c r="AM27" s="2">
        <f t="shared" si="25"/>
        <v>0.4</v>
      </c>
      <c r="AN27" s="2">
        <f t="shared" si="25"/>
        <v>0.2</v>
      </c>
      <c r="AO27" s="2">
        <f t="shared" si="25"/>
        <v>0.2</v>
      </c>
      <c r="AP27" s="2">
        <f t="shared" si="25"/>
        <v>0</v>
      </c>
      <c r="AQ27" s="2">
        <f t="shared" si="25"/>
        <v>0</v>
      </c>
      <c r="AR27" s="2">
        <f t="shared" si="25"/>
        <v>0</v>
      </c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359"/>
      <c r="CG27" s="359"/>
      <c r="CH27" s="359"/>
      <c r="CI27" s="359"/>
      <c r="CJ27" s="359"/>
      <c r="CK27" s="359"/>
      <c r="CL27" s="359"/>
      <c r="CM27" s="359"/>
      <c r="CN27" s="359"/>
      <c r="CO27" s="359"/>
      <c r="CP27" s="359"/>
      <c r="CQ27" s="359"/>
      <c r="CR27" s="359"/>
      <c r="CS27" s="359"/>
      <c r="CT27" s="359"/>
      <c r="CU27" s="359"/>
      <c r="CV27" s="359"/>
      <c r="CW27" s="359"/>
      <c r="CX27" s="359"/>
      <c r="CY27" s="359"/>
      <c r="CZ27" s="359"/>
      <c r="DA27" s="359"/>
    </row>
  </sheetData>
  <mergeCells count="26">
    <mergeCell ref="DN6:DS6"/>
    <mergeCell ref="CJ4:CO4"/>
    <mergeCell ref="CP4:CU4"/>
    <mergeCell ref="CV4:DA4"/>
    <mergeCell ref="DB4:DG4"/>
    <mergeCell ref="DH4:DM4"/>
    <mergeCell ref="DN4:DS4"/>
    <mergeCell ref="CJ6:CO6"/>
    <mergeCell ref="CP6:CU6"/>
    <mergeCell ref="CV6:DA6"/>
    <mergeCell ref="DB6:DG6"/>
    <mergeCell ref="DH6:DM6"/>
    <mergeCell ref="DT1:DY1"/>
    <mergeCell ref="CJ3:CO3"/>
    <mergeCell ref="CP3:CU3"/>
    <mergeCell ref="CV3:DA3"/>
    <mergeCell ref="DB3:DG3"/>
    <mergeCell ref="DH3:DM3"/>
    <mergeCell ref="DN3:DS3"/>
    <mergeCell ref="DT3:DY3"/>
    <mergeCell ref="CJ1:CO1"/>
    <mergeCell ref="CP1:CU1"/>
    <mergeCell ref="CV1:DA1"/>
    <mergeCell ref="DB1:DG1"/>
    <mergeCell ref="DH1:DM1"/>
    <mergeCell ref="DN1:DS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I166"/>
  <sheetViews>
    <sheetView topLeftCell="DO1" workbookViewId="0">
      <pane ySplit="1" topLeftCell="A2" activePane="bottomLeft" state="frozen"/>
      <selection pane="bottomLeft" activeCell="DX18" sqref="DX18"/>
    </sheetView>
  </sheetViews>
  <sheetFormatPr defaultColWidth="14.42578125" defaultRowHeight="15" customHeight="1" x14ac:dyDescent="0.25"/>
  <cols>
    <col min="1" max="1" width="14.42578125" customWidth="1"/>
    <col min="2" max="6" width="8.7109375" customWidth="1"/>
    <col min="7" max="7" width="14" customWidth="1"/>
    <col min="8" max="123" width="8.7109375" customWidth="1"/>
    <col min="124" max="124" width="7.5703125" customWidth="1"/>
    <col min="125" max="126" width="9.28515625" customWidth="1"/>
    <col min="127" max="127" width="9" customWidth="1"/>
    <col min="128" max="128" width="9.42578125" customWidth="1"/>
    <col min="129" max="129" width="9.28515625" customWidth="1"/>
    <col min="130" max="130" width="7.5703125" style="361" customWidth="1"/>
    <col min="131" max="132" width="9.28515625" style="361" customWidth="1"/>
    <col min="133" max="133" width="9" style="361" customWidth="1"/>
    <col min="134" max="134" width="9.42578125" style="361" customWidth="1"/>
    <col min="135" max="135" width="9.28515625" style="361" customWidth="1"/>
    <col min="136" max="136" width="7.5703125" style="361" customWidth="1"/>
    <col min="137" max="138" width="9.28515625" style="361" customWidth="1"/>
    <col min="139" max="139" width="9" style="361" customWidth="1"/>
  </cols>
  <sheetData>
    <row r="1" spans="1:139" x14ac:dyDescent="0.25">
      <c r="B1" s="1" t="s">
        <v>84</v>
      </c>
      <c r="C1" s="1" t="s">
        <v>1</v>
      </c>
      <c r="D1" s="1" t="s">
        <v>183</v>
      </c>
      <c r="E1" s="1" t="s">
        <v>712</v>
      </c>
      <c r="F1" s="1" t="s">
        <v>829</v>
      </c>
      <c r="G1" s="1" t="s">
        <v>830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4" t="s">
        <v>5</v>
      </c>
      <c r="V1" s="4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5" t="s">
        <v>13</v>
      </c>
      <c r="AD1" s="4" t="s">
        <v>14</v>
      </c>
      <c r="AE1" s="4" t="s">
        <v>15</v>
      </c>
      <c r="AF1" s="4" t="s">
        <v>16</v>
      </c>
      <c r="AG1" s="4" t="s">
        <v>17</v>
      </c>
      <c r="AH1" s="8" t="s">
        <v>5</v>
      </c>
      <c r="AI1" s="8" t="s">
        <v>6</v>
      </c>
      <c r="AJ1" s="8" t="s">
        <v>7</v>
      </c>
      <c r="AK1" s="8" t="s">
        <v>8</v>
      </c>
      <c r="AL1" s="8" t="s">
        <v>9</v>
      </c>
      <c r="AM1" s="8" t="s">
        <v>10</v>
      </c>
      <c r="AN1" s="8" t="s">
        <v>11</v>
      </c>
      <c r="AO1" s="8" t="s">
        <v>12</v>
      </c>
      <c r="AP1" s="9" t="s">
        <v>13</v>
      </c>
      <c r="AQ1" s="8" t="s">
        <v>14</v>
      </c>
      <c r="AR1" s="8" t="s">
        <v>15</v>
      </c>
      <c r="AS1" s="8" t="s">
        <v>16</v>
      </c>
      <c r="AT1" s="8" t="s">
        <v>17</v>
      </c>
      <c r="AU1" s="6" t="s">
        <v>5</v>
      </c>
      <c r="AV1" s="6" t="s">
        <v>6</v>
      </c>
      <c r="AW1" s="6" t="s">
        <v>7</v>
      </c>
      <c r="AX1" s="6" t="s">
        <v>8</v>
      </c>
      <c r="AY1" s="6" t="s">
        <v>9</v>
      </c>
      <c r="AZ1" s="6" t="s">
        <v>10</v>
      </c>
      <c r="BA1" s="6" t="s">
        <v>11</v>
      </c>
      <c r="BB1" s="6" t="s">
        <v>12</v>
      </c>
      <c r="BC1" s="7" t="s">
        <v>13</v>
      </c>
      <c r="BD1" s="6" t="s">
        <v>14</v>
      </c>
      <c r="BE1" s="6" t="s">
        <v>15</v>
      </c>
      <c r="BF1" s="6" t="s">
        <v>16</v>
      </c>
      <c r="BG1" s="6" t="s">
        <v>17</v>
      </c>
      <c r="BH1" s="10" t="s">
        <v>5</v>
      </c>
      <c r="BI1" s="10" t="s">
        <v>6</v>
      </c>
      <c r="BJ1" s="10" t="s">
        <v>7</v>
      </c>
      <c r="BK1" s="10" t="s">
        <v>8</v>
      </c>
      <c r="BL1" s="10" t="s">
        <v>9</v>
      </c>
      <c r="BM1" s="10" t="s">
        <v>10</v>
      </c>
      <c r="BN1" s="10" t="s">
        <v>11</v>
      </c>
      <c r="BO1" s="10" t="s">
        <v>12</v>
      </c>
      <c r="BP1" s="11" t="s">
        <v>13</v>
      </c>
      <c r="BQ1" s="10" t="s">
        <v>14</v>
      </c>
      <c r="BR1" s="10" t="s">
        <v>15</v>
      </c>
      <c r="BS1" s="10" t="s">
        <v>16</v>
      </c>
      <c r="BT1" s="10" t="s">
        <v>17</v>
      </c>
      <c r="BU1" s="48" t="s">
        <v>5</v>
      </c>
      <c r="BV1" s="48" t="s">
        <v>6</v>
      </c>
      <c r="BW1" s="48" t="s">
        <v>7</v>
      </c>
      <c r="BX1" s="48" t="s">
        <v>8</v>
      </c>
      <c r="BY1" s="48" t="s">
        <v>9</v>
      </c>
      <c r="BZ1" s="48" t="s">
        <v>10</v>
      </c>
      <c r="CA1" s="48" t="s">
        <v>11</v>
      </c>
      <c r="CB1" s="48" t="s">
        <v>12</v>
      </c>
      <c r="CC1" s="49" t="s">
        <v>13</v>
      </c>
      <c r="CD1" s="48" t="s">
        <v>14</v>
      </c>
      <c r="CE1" s="48" t="s">
        <v>15</v>
      </c>
      <c r="CF1" s="48" t="s">
        <v>16</v>
      </c>
      <c r="CG1" s="48" t="s">
        <v>17</v>
      </c>
      <c r="CJ1" s="663" t="s">
        <v>1040</v>
      </c>
      <c r="CK1" s="642"/>
      <c r="CL1" s="642"/>
      <c r="CM1" s="642"/>
      <c r="CN1" s="642"/>
      <c r="CO1" s="642"/>
      <c r="CP1" s="660" t="s">
        <v>1002</v>
      </c>
      <c r="CQ1" s="642"/>
      <c r="CR1" s="642"/>
      <c r="CS1" s="642"/>
      <c r="CT1" s="642"/>
      <c r="CU1" s="642"/>
      <c r="CV1" s="664" t="s">
        <v>1003</v>
      </c>
      <c r="CW1" s="642"/>
      <c r="CX1" s="642"/>
      <c r="CY1" s="642"/>
      <c r="CZ1" s="642"/>
      <c r="DA1" s="642"/>
      <c r="DB1" s="659" t="s">
        <v>1004</v>
      </c>
      <c r="DC1" s="642"/>
      <c r="DD1" s="642"/>
      <c r="DE1" s="642"/>
      <c r="DF1" s="642"/>
      <c r="DG1" s="642"/>
      <c r="DH1" s="665" t="s">
        <v>1005</v>
      </c>
      <c r="DI1" s="642"/>
      <c r="DJ1" s="642"/>
      <c r="DK1" s="642"/>
      <c r="DL1" s="642"/>
      <c r="DM1" s="642"/>
      <c r="DN1" s="661" t="s">
        <v>1006</v>
      </c>
      <c r="DO1" s="642"/>
      <c r="DP1" s="642"/>
      <c r="DQ1" s="642"/>
      <c r="DR1" s="642"/>
      <c r="DS1" s="642"/>
      <c r="DT1" s="661" t="s">
        <v>1007</v>
      </c>
      <c r="DU1" s="642"/>
      <c r="DV1" s="642"/>
      <c r="DW1" s="642"/>
      <c r="DX1" s="642"/>
      <c r="DY1" s="642"/>
      <c r="DZ1" s="657" t="s">
        <v>1044</v>
      </c>
      <c r="EA1" s="666"/>
      <c r="EB1" s="666"/>
      <c r="EC1" s="666"/>
      <c r="ED1" s="666"/>
      <c r="EE1" s="666"/>
      <c r="EF1" s="363"/>
      <c r="EG1" s="363"/>
      <c r="EH1" s="363"/>
      <c r="EI1" s="363"/>
    </row>
    <row r="2" spans="1:139" x14ac:dyDescent="0.25">
      <c r="A2" s="50">
        <v>45664</v>
      </c>
      <c r="B2" s="4" t="s">
        <v>831</v>
      </c>
      <c r="C2" s="4"/>
      <c r="D2" s="4"/>
      <c r="E2" s="4"/>
      <c r="F2" s="4"/>
      <c r="G2" s="4"/>
      <c r="H2" s="2"/>
      <c r="P2" s="13"/>
      <c r="U2" s="4"/>
      <c r="AC2" s="13"/>
      <c r="AH2" s="8"/>
      <c r="AP2" s="13"/>
      <c r="AU2" s="6"/>
      <c r="BC2" s="13"/>
      <c r="BH2" s="10"/>
      <c r="BP2" s="13"/>
      <c r="BU2" s="48"/>
      <c r="CC2" s="13"/>
      <c r="CJ2" s="1">
        <f>AVERAGE(B3,B11,B19,B26,B42,B44,B52,B55,B61,B69,B76,B84,B85,B88,B94,B109,B118,B125,B129,B149,B151,B145,B157)</f>
        <v>1.1569565217391302</v>
      </c>
      <c r="CK2" s="1">
        <f t="shared" ref="CK2:CO2" si="0">AVERAGE(C3,C11,C19,C26,C42,C44,C52,C55,C61,C69,C76,C84,C85,C88,C94,C109,C118,C125,C129,C149,C151,C145,C157)</f>
        <v>1.1935</v>
      </c>
      <c r="CL2" s="1">
        <f t="shared" si="0"/>
        <v>1.2781818181818181</v>
      </c>
      <c r="CM2" s="1">
        <f t="shared" si="0"/>
        <v>0.48000000000000004</v>
      </c>
      <c r="CN2" s="1">
        <f t="shared" si="0"/>
        <v>1.58</v>
      </c>
      <c r="CO2" s="1">
        <f t="shared" si="0"/>
        <v>0.87000000000000011</v>
      </c>
      <c r="CP2" s="1">
        <f>AVERAGE(B10,B17,B28,B33,B40,B50,B53,B64,B70,B77,B86,B90,B96,B102,B105,B111,B115,B123,B130,B140,B148)</f>
        <v>1.2195238095238097</v>
      </c>
      <c r="CQ2" s="1">
        <f t="shared" ref="CQ2:CU2" si="1">AVERAGE(C10,C17,C28,C33,C40,C50,C53,C64,C70,C77,C86,C90,C96,C102,C105,C111,C115,C123,C130,C140,C148)</f>
        <v>1.0985</v>
      </c>
      <c r="CR2" s="1">
        <f t="shared" si="1"/>
        <v>1.2666666666666666</v>
      </c>
      <c r="CS2" s="1">
        <f t="shared" si="1"/>
        <v>0.85000000000000009</v>
      </c>
      <c r="CT2" s="1">
        <f t="shared" si="1"/>
        <v>1.145</v>
      </c>
      <c r="CU2" s="1">
        <f t="shared" si="1"/>
        <v>1.115</v>
      </c>
      <c r="CV2" s="1">
        <f>AVERAGE(B14,B22,B48,B63,B95,B100,B104,B144)</f>
        <v>1.1825000000000001</v>
      </c>
      <c r="CW2" s="1">
        <f t="shared" ref="CW2:DA2" si="2">AVERAGE(C14,C22,C48,C63,C95,C100,C104,C144)</f>
        <v>1.2974999999999999</v>
      </c>
      <c r="CX2" s="1">
        <f t="shared" si="2"/>
        <v>0.87285714285714278</v>
      </c>
      <c r="CY2" s="1" t="e">
        <f t="shared" si="2"/>
        <v>#DIV/0!</v>
      </c>
      <c r="CZ2" s="1" t="e">
        <f t="shared" si="2"/>
        <v>#DIV/0!</v>
      </c>
      <c r="DA2" s="1" t="e">
        <f t="shared" si="2"/>
        <v>#DIV/0!</v>
      </c>
      <c r="DB2" s="1">
        <f>AVERAGE(B12,B16,B62,B81,B120,B137,B155)</f>
        <v>1.0014285714285713</v>
      </c>
      <c r="DC2" s="1">
        <f t="shared" ref="DC2:DG2" si="3">AVERAGE(C12,C16,C62,C81,C120,C137,C155)</f>
        <v>1.21</v>
      </c>
      <c r="DD2" s="1">
        <f t="shared" si="3"/>
        <v>1.2275</v>
      </c>
      <c r="DE2" s="1" t="e">
        <f t="shared" si="3"/>
        <v>#DIV/0!</v>
      </c>
      <c r="DF2" s="1">
        <f t="shared" si="3"/>
        <v>1.63</v>
      </c>
      <c r="DG2" s="1" t="e">
        <f t="shared" si="3"/>
        <v>#DIV/0!</v>
      </c>
      <c r="DH2" s="1">
        <f>AVERAGE(B18,B27,B35,B41,B46,B99,B107,B114,B147)</f>
        <v>1.181111111111111</v>
      </c>
      <c r="DI2" s="1">
        <f t="shared" ref="DI2:DM2" si="4">AVERAGE(C18,C27,C35,C41,C46,C99,C107,C114,C147)</f>
        <v>0.98777777777777764</v>
      </c>
      <c r="DJ2" s="1">
        <f t="shared" si="4"/>
        <v>0.98749999999999993</v>
      </c>
      <c r="DK2" s="1" t="e">
        <f t="shared" si="4"/>
        <v>#DIV/0!</v>
      </c>
      <c r="DL2" s="1" t="e">
        <f t="shared" si="4"/>
        <v>#DIV/0!</v>
      </c>
      <c r="DM2" s="1">
        <f t="shared" si="4"/>
        <v>0.46</v>
      </c>
      <c r="DN2" s="1">
        <f>AVERAGE(B32,B45,B60,B116,B150)</f>
        <v>1.3260000000000001</v>
      </c>
      <c r="DO2" s="1">
        <f t="shared" ref="DO2:DS2" si="5">AVERAGE(C32,C45,C60,C116,C150)</f>
        <v>1.1080000000000001</v>
      </c>
      <c r="DP2" s="1">
        <f t="shared" si="5"/>
        <v>1.2066666666666668</v>
      </c>
      <c r="DQ2" s="1" t="e">
        <f t="shared" si="5"/>
        <v>#DIV/0!</v>
      </c>
      <c r="DR2" s="1" t="e">
        <f t="shared" si="5"/>
        <v>#DIV/0!</v>
      </c>
      <c r="DS2" s="1" t="e">
        <f t="shared" si="5"/>
        <v>#DIV/0!</v>
      </c>
      <c r="DT2" s="1">
        <f>AVERAGE(B74)</f>
        <v>1.6</v>
      </c>
      <c r="DU2" s="1">
        <f t="shared" ref="DU2:DY2" si="6">AVERAGE(C74)</f>
        <v>1.1100000000000001</v>
      </c>
      <c r="DV2" s="1" t="e">
        <f t="shared" si="6"/>
        <v>#DIV/0!</v>
      </c>
      <c r="DW2" s="1" t="e">
        <f t="shared" si="6"/>
        <v>#DIV/0!</v>
      </c>
      <c r="DX2" s="1" t="e">
        <f t="shared" si="6"/>
        <v>#DIV/0!</v>
      </c>
      <c r="DY2" s="1" t="e">
        <f t="shared" si="6"/>
        <v>#DIV/0!</v>
      </c>
      <c r="DZ2" s="1">
        <f>AVERAGE(B160)</f>
        <v>0.84</v>
      </c>
      <c r="EA2" s="1">
        <f t="shared" ref="EA2:EE2" si="7">AVERAGE(C160)</f>
        <v>1.1299999999999999</v>
      </c>
      <c r="EB2" s="1" t="e">
        <f t="shared" si="7"/>
        <v>#DIV/0!</v>
      </c>
      <c r="EC2" s="1" t="e">
        <f t="shared" si="7"/>
        <v>#DIV/0!</v>
      </c>
      <c r="ED2" s="1" t="e">
        <f t="shared" si="7"/>
        <v>#DIV/0!</v>
      </c>
      <c r="EE2" s="1" t="e">
        <f t="shared" si="7"/>
        <v>#DIV/0!</v>
      </c>
      <c r="EF2" s="363"/>
      <c r="EG2" s="1"/>
      <c r="EH2" s="1"/>
      <c r="EI2" s="1"/>
    </row>
    <row r="3" spans="1:139" x14ac:dyDescent="0.25">
      <c r="A3" s="6" t="s">
        <v>832</v>
      </c>
      <c r="B3" s="1">
        <v>1.1000000000000001</v>
      </c>
      <c r="C3" s="1">
        <v>1.28</v>
      </c>
      <c r="D3" s="1">
        <v>0.71</v>
      </c>
      <c r="H3" s="2">
        <v>1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3">
        <v>0</v>
      </c>
      <c r="Q3" s="1">
        <v>0</v>
      </c>
      <c r="R3" s="1">
        <v>0</v>
      </c>
      <c r="S3" s="1">
        <v>0</v>
      </c>
      <c r="T3" s="1">
        <v>0</v>
      </c>
      <c r="U3" s="4">
        <v>1</v>
      </c>
      <c r="V3" s="1">
        <v>1</v>
      </c>
      <c r="W3" s="1">
        <v>2</v>
      </c>
      <c r="X3" s="1">
        <v>0</v>
      </c>
      <c r="Y3" s="1">
        <v>0</v>
      </c>
      <c r="Z3" s="1">
        <v>0</v>
      </c>
      <c r="AA3" s="1">
        <v>1</v>
      </c>
      <c r="AB3" s="1">
        <v>2</v>
      </c>
      <c r="AC3" s="13">
        <v>0</v>
      </c>
      <c r="AD3" s="1">
        <v>0</v>
      </c>
      <c r="AE3" s="1">
        <v>0</v>
      </c>
      <c r="AF3" s="1">
        <v>0</v>
      </c>
      <c r="AG3" s="1">
        <v>0</v>
      </c>
      <c r="AH3" s="8">
        <v>0</v>
      </c>
      <c r="AI3" s="1">
        <v>3</v>
      </c>
      <c r="AJ3" s="1">
        <v>0</v>
      </c>
      <c r="AK3" s="1">
        <v>0</v>
      </c>
      <c r="AL3" s="1">
        <v>0</v>
      </c>
      <c r="AM3" s="1">
        <v>0</v>
      </c>
      <c r="AN3" s="1">
        <v>2</v>
      </c>
      <c r="AO3" s="1">
        <v>0</v>
      </c>
      <c r="AP3" s="13">
        <v>0</v>
      </c>
      <c r="AQ3" s="1">
        <v>0</v>
      </c>
      <c r="AR3" s="1">
        <v>0</v>
      </c>
      <c r="AS3" s="1">
        <v>0</v>
      </c>
      <c r="AT3" s="1">
        <v>0</v>
      </c>
      <c r="AU3" s="6"/>
      <c r="BC3" s="13"/>
      <c r="BH3" s="10"/>
      <c r="BP3" s="13"/>
      <c r="BU3" s="48"/>
      <c r="CC3" s="13"/>
      <c r="CJ3" s="641">
        <f>_xlfn.AGGREGATE(1,6,CJ2:CO2)</f>
        <v>1.093106389986825</v>
      </c>
      <c r="CK3" s="642"/>
      <c r="CL3" s="642"/>
      <c r="CM3" s="642"/>
      <c r="CN3" s="642"/>
      <c r="CO3" s="642"/>
      <c r="CP3" s="641">
        <f t="shared" ref="CP3" si="8">_xlfn.AGGREGATE(1,6,CP2:CU2)</f>
        <v>1.1157817460317461</v>
      </c>
      <c r="CQ3" s="642"/>
      <c r="CR3" s="642"/>
      <c r="CS3" s="642"/>
      <c r="CT3" s="642"/>
      <c r="CU3" s="642"/>
      <c r="CV3" s="641">
        <f t="shared" ref="CV3" si="9">_xlfn.AGGREGATE(1,6,CV2:DA2)</f>
        <v>1.1176190476190475</v>
      </c>
      <c r="CW3" s="642"/>
      <c r="CX3" s="642"/>
      <c r="CY3" s="642"/>
      <c r="CZ3" s="642"/>
      <c r="DA3" s="642"/>
      <c r="DB3" s="641">
        <f t="shared" ref="DB3" si="10">_xlfn.AGGREGATE(1,6,DB2:DG2)</f>
        <v>1.2672321428571429</v>
      </c>
      <c r="DC3" s="642"/>
      <c r="DD3" s="642"/>
      <c r="DE3" s="642"/>
      <c r="DF3" s="642"/>
      <c r="DG3" s="642"/>
      <c r="DH3" s="641">
        <f t="shared" ref="DH3" si="11">_xlfn.AGGREGATE(1,6,DH2:DM2)</f>
        <v>0.90409722222222211</v>
      </c>
      <c r="DI3" s="642"/>
      <c r="DJ3" s="642"/>
      <c r="DK3" s="642"/>
      <c r="DL3" s="642"/>
      <c r="DM3" s="642"/>
      <c r="DN3" s="641">
        <f t="shared" ref="DN3" si="12">_xlfn.AGGREGATE(1,6,DN2:DS2)</f>
        <v>1.2135555555555557</v>
      </c>
      <c r="DO3" s="642"/>
      <c r="DP3" s="642"/>
      <c r="DQ3" s="642"/>
      <c r="DR3" s="642"/>
      <c r="DS3" s="642"/>
      <c r="DT3" s="641">
        <f t="shared" ref="DT3" si="13">_xlfn.AGGREGATE(1,6,DT2:DY2)</f>
        <v>1.355</v>
      </c>
      <c r="DU3" s="642"/>
      <c r="DV3" s="642"/>
      <c r="DW3" s="642"/>
      <c r="DX3" s="642"/>
      <c r="DY3" s="642"/>
      <c r="DZ3" s="641">
        <f>_xlfn.AGGREGATE(1,6,DZ2:EE2)</f>
        <v>0.98499999999999988</v>
      </c>
      <c r="EA3" s="642"/>
      <c r="EB3" s="642"/>
      <c r="EC3" s="642"/>
      <c r="ED3" s="642"/>
      <c r="EE3" s="642"/>
      <c r="EF3" s="363"/>
      <c r="EG3" s="363"/>
      <c r="EH3" s="363"/>
      <c r="EI3" s="363"/>
    </row>
    <row r="4" spans="1:139" x14ac:dyDescent="0.25">
      <c r="A4" s="6" t="s">
        <v>833</v>
      </c>
      <c r="B4" s="1">
        <v>0.97</v>
      </c>
      <c r="C4" s="1">
        <v>1.34</v>
      </c>
      <c r="D4" s="1">
        <v>0.86</v>
      </c>
      <c r="H4" s="2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3">
        <v>0</v>
      </c>
      <c r="Q4" s="1">
        <v>0</v>
      </c>
      <c r="R4" s="1">
        <v>0</v>
      </c>
      <c r="S4" s="1">
        <v>0</v>
      </c>
      <c r="T4" s="1">
        <v>0</v>
      </c>
      <c r="U4" s="4">
        <v>1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6</v>
      </c>
      <c r="AB4" s="1">
        <v>0</v>
      </c>
      <c r="AC4" s="13">
        <v>0</v>
      </c>
      <c r="AD4" s="1">
        <v>0</v>
      </c>
      <c r="AE4" s="1">
        <v>1</v>
      </c>
      <c r="AF4" s="1">
        <v>0</v>
      </c>
      <c r="AG4" s="1">
        <v>0</v>
      </c>
      <c r="AH4" s="8">
        <v>2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2</v>
      </c>
      <c r="AO4" s="1">
        <v>2</v>
      </c>
      <c r="AP4" s="13">
        <v>1</v>
      </c>
      <c r="AQ4" s="1">
        <v>0</v>
      </c>
      <c r="AR4" s="1">
        <v>0</v>
      </c>
      <c r="AS4" s="1">
        <v>0</v>
      </c>
      <c r="AT4" s="1">
        <v>0</v>
      </c>
      <c r="AU4" s="6"/>
      <c r="BC4" s="13"/>
      <c r="BH4" s="10"/>
      <c r="BP4" s="13"/>
      <c r="BU4" s="48"/>
      <c r="CC4" s="13"/>
      <c r="CJ4" s="659" t="s">
        <v>1049</v>
      </c>
      <c r="CK4" s="642"/>
      <c r="CL4" s="642"/>
      <c r="CM4" s="642"/>
      <c r="CN4" s="642"/>
      <c r="CO4" s="642"/>
      <c r="CP4" s="660" t="s">
        <v>1008</v>
      </c>
      <c r="CQ4" s="642"/>
      <c r="CR4" s="642"/>
      <c r="CS4" s="642"/>
      <c r="CT4" s="642"/>
      <c r="CU4" s="642"/>
      <c r="CV4" s="661" t="s">
        <v>1009</v>
      </c>
      <c r="CW4" s="642"/>
      <c r="CX4" s="642"/>
      <c r="CY4" s="642"/>
      <c r="CZ4" s="642"/>
      <c r="DA4" s="642"/>
      <c r="DB4" s="659" t="s">
        <v>1051</v>
      </c>
      <c r="DC4" s="642"/>
      <c r="DD4" s="642"/>
      <c r="DE4" s="642"/>
      <c r="DF4" s="642"/>
      <c r="DG4" s="642"/>
      <c r="DH4" s="661" t="s">
        <v>954</v>
      </c>
      <c r="DI4" s="642"/>
      <c r="DJ4" s="642"/>
      <c r="DK4" s="642"/>
      <c r="DL4" s="642"/>
      <c r="DM4" s="642"/>
      <c r="DN4" s="657" t="s">
        <v>953</v>
      </c>
      <c r="DO4" s="666"/>
      <c r="DP4" s="666"/>
      <c r="DQ4" s="666"/>
      <c r="DR4" s="666"/>
      <c r="DS4" s="666"/>
      <c r="DT4" s="658" t="s">
        <v>1047</v>
      </c>
      <c r="DU4" s="658"/>
      <c r="DV4" s="658"/>
      <c r="DW4" s="658"/>
      <c r="DX4" s="658"/>
      <c r="DY4" s="658"/>
      <c r="DZ4" s="363"/>
      <c r="EA4" s="363"/>
      <c r="EB4" s="363"/>
      <c r="EC4" s="363"/>
      <c r="ED4" s="363"/>
      <c r="EE4" s="363"/>
      <c r="EF4" s="363"/>
      <c r="EG4" s="363"/>
      <c r="EH4" s="363"/>
      <c r="EI4" s="363"/>
    </row>
    <row r="5" spans="1:139" x14ac:dyDescent="0.25">
      <c r="A5" s="6" t="s">
        <v>834</v>
      </c>
      <c r="B5" s="1">
        <v>0.78</v>
      </c>
      <c r="C5" s="1">
        <v>1.01</v>
      </c>
      <c r="D5" s="1">
        <v>1.04</v>
      </c>
      <c r="H5" s="2">
        <v>0</v>
      </c>
      <c r="I5" s="1">
        <v>2</v>
      </c>
      <c r="J5" s="1">
        <v>1</v>
      </c>
      <c r="K5" s="1">
        <v>0</v>
      </c>
      <c r="L5" s="1">
        <v>0</v>
      </c>
      <c r="M5" s="1">
        <v>0</v>
      </c>
      <c r="N5" s="1">
        <v>3</v>
      </c>
      <c r="O5" s="1">
        <v>1</v>
      </c>
      <c r="P5" s="13">
        <v>0</v>
      </c>
      <c r="Q5" s="1">
        <v>0</v>
      </c>
      <c r="R5" s="1">
        <v>0</v>
      </c>
      <c r="S5" s="1">
        <v>0</v>
      </c>
      <c r="T5" s="1">
        <v>0</v>
      </c>
      <c r="U5" s="4">
        <v>0</v>
      </c>
      <c r="V5" s="1">
        <v>1</v>
      </c>
      <c r="W5" s="1">
        <v>1</v>
      </c>
      <c r="X5" s="1">
        <v>0</v>
      </c>
      <c r="Y5" s="1">
        <v>0</v>
      </c>
      <c r="Z5" s="1">
        <v>0</v>
      </c>
      <c r="AA5" s="1">
        <v>5</v>
      </c>
      <c r="AB5" s="1">
        <v>1</v>
      </c>
      <c r="AC5" s="13">
        <v>1</v>
      </c>
      <c r="AD5" s="1">
        <v>0</v>
      </c>
      <c r="AE5" s="1">
        <v>1</v>
      </c>
      <c r="AF5" s="1">
        <v>0</v>
      </c>
      <c r="AG5" s="1">
        <v>0</v>
      </c>
      <c r="AH5" s="8">
        <v>5</v>
      </c>
      <c r="AI5" s="1">
        <v>2</v>
      </c>
      <c r="AJ5" s="1">
        <v>1</v>
      </c>
      <c r="AK5" s="1">
        <v>1</v>
      </c>
      <c r="AL5" s="1">
        <v>0</v>
      </c>
      <c r="AM5" s="1">
        <v>0</v>
      </c>
      <c r="AN5" s="1">
        <v>4</v>
      </c>
      <c r="AO5" s="1">
        <v>0</v>
      </c>
      <c r="AP5" s="13">
        <v>0</v>
      </c>
      <c r="AQ5" s="1">
        <v>0</v>
      </c>
      <c r="AR5" s="1">
        <v>0</v>
      </c>
      <c r="AS5" s="1">
        <v>0</v>
      </c>
      <c r="AT5" s="1">
        <v>0</v>
      </c>
      <c r="AU5" s="6"/>
      <c r="BC5" s="13"/>
      <c r="BH5" s="10"/>
      <c r="BP5" s="13"/>
      <c r="BU5" s="48"/>
      <c r="CC5" s="13"/>
      <c r="CJ5" s="1">
        <f>AVERAGE(B4,B13,B21,B38,B58,B72,B78,B134,B138,B153,B164)</f>
        <v>1.2481818181818183</v>
      </c>
      <c r="CK5" s="1">
        <f t="shared" ref="CK5:CO5" si="14">AVERAGE(C4,C13,C21,C38,C58,C72,C78,C134,C138,C153,C164)</f>
        <v>1.1590000000000003</v>
      </c>
      <c r="CL5" s="1">
        <f t="shared" si="14"/>
        <v>1.1062500000000002</v>
      </c>
      <c r="CM5" s="1" t="e">
        <f t="shared" si="14"/>
        <v>#DIV/0!</v>
      </c>
      <c r="CN5" s="1">
        <f t="shared" si="14"/>
        <v>0.53</v>
      </c>
      <c r="CO5" s="1" t="e">
        <f t="shared" si="14"/>
        <v>#DIV/0!</v>
      </c>
      <c r="CP5" s="1">
        <f>AVERAGE(B5,B8,B23,B29,B34,B47,B57,B65,B67,B93,B101,B108,B119,B127,B131,B154)</f>
        <v>1.2637499999999997</v>
      </c>
      <c r="CQ5" s="1">
        <f t="shared" ref="CQ5" si="15">AVERAGE(C5,C8,C23,C29,C34,C47,C57,C65,C67,C93,C101,C108,C113,C124,C132,C136,C154)</f>
        <v>1.1949999999999998</v>
      </c>
      <c r="CR5" s="1">
        <f t="shared" ref="CR5" si="16">AVERAGE(D5,D8,D23,D29,D34,D47,D57,D65,D67,D93,D101,D108,D113,D124)</f>
        <v>1.2481818181818183</v>
      </c>
      <c r="CS5" s="1" t="e">
        <f t="shared" ref="CS5" si="17">AVERAGE(E5,E8,E23,E29,E34,E47,E57,E65,E67)</f>
        <v>#DIV/0!</v>
      </c>
      <c r="CT5" s="1">
        <f t="shared" ref="CT5" si="18">AVERAGE(F5,F8,F23,F29,F34,F47,F57,F65,F67,F136)</f>
        <v>0.84</v>
      </c>
      <c r="CU5" s="1">
        <f t="shared" ref="CU5" si="19">AVERAGE(G5,G8,G23,G29,G34,G47,G57,G65,G67,G101,G113)</f>
        <v>0.98</v>
      </c>
      <c r="CV5" s="1">
        <f>AVERAGE(B6,B9,B37,B82,B92,B97,B124,B128,B139,B152)</f>
        <v>1.2709999999999999</v>
      </c>
      <c r="CW5" s="1">
        <f t="shared" ref="CW5:DA5" si="20">AVERAGE(C6,C9,C37,C82,C92,C97,C124,C128,C139,C152)</f>
        <v>1.1922222222222223</v>
      </c>
      <c r="CX5" s="1">
        <f t="shared" si="20"/>
        <v>1.2414285714285713</v>
      </c>
      <c r="CY5" s="1" t="e">
        <f t="shared" si="20"/>
        <v>#DIV/0!</v>
      </c>
      <c r="CZ5" s="1">
        <f t="shared" si="20"/>
        <v>1.57</v>
      </c>
      <c r="DA5" s="1" t="e">
        <f t="shared" si="20"/>
        <v>#DIV/0!</v>
      </c>
      <c r="DB5" s="1">
        <f>AVERAGE(B24,B30,B39,B71,B75,B80,B106,B117,B165)</f>
        <v>1.1188888888888888</v>
      </c>
      <c r="DC5" s="1">
        <f t="shared" ref="DC5:DG5" si="21">AVERAGE(C24,C30,C39,C71,C75,C80,C106,C117,C165)</f>
        <v>1.5485714285714285</v>
      </c>
      <c r="DD5" s="1">
        <f t="shared" si="21"/>
        <v>1.2083333333333333</v>
      </c>
      <c r="DE5" s="1" t="e">
        <f t="shared" si="21"/>
        <v>#DIV/0!</v>
      </c>
      <c r="DF5" s="1">
        <f t="shared" si="21"/>
        <v>1.4649999999999999</v>
      </c>
      <c r="DG5" s="1" t="e">
        <f t="shared" si="21"/>
        <v>#DIV/0!</v>
      </c>
      <c r="DH5" s="1">
        <f>AVERAGE(B20,B136)</f>
        <v>1.1399999999999999</v>
      </c>
      <c r="DI5" s="1">
        <f t="shared" ref="DI5:DM5" si="22">AVERAGE(C20,C136)</f>
        <v>1.26</v>
      </c>
      <c r="DJ5" s="1">
        <f t="shared" si="22"/>
        <v>0.93</v>
      </c>
      <c r="DK5" s="1" t="e">
        <f t="shared" si="22"/>
        <v>#DIV/0!</v>
      </c>
      <c r="DL5" s="1" t="e">
        <f t="shared" si="22"/>
        <v>#DIV/0!</v>
      </c>
      <c r="DM5" s="1" t="e">
        <f t="shared" si="22"/>
        <v>#DIV/0!</v>
      </c>
      <c r="DN5" s="1">
        <f>AVERAGE(B68,B121)</f>
        <v>1.03</v>
      </c>
      <c r="DO5" s="1">
        <f t="shared" ref="DO5:DS5" si="23">AVERAGE(C68,C121)</f>
        <v>0.83499999999999996</v>
      </c>
      <c r="DP5" s="1">
        <f t="shared" si="23"/>
        <v>0.95</v>
      </c>
      <c r="DQ5" s="1" t="e">
        <f t="shared" si="23"/>
        <v>#DIV/0!</v>
      </c>
      <c r="DR5" s="1" t="e">
        <f t="shared" si="23"/>
        <v>#DIV/0!</v>
      </c>
      <c r="DS5" s="1" t="e">
        <f t="shared" si="23"/>
        <v>#DIV/0!</v>
      </c>
      <c r="DT5" s="1">
        <f>AVERAGE(B158,B159,B161,B162)</f>
        <v>1.3149999999999999</v>
      </c>
      <c r="DU5" s="1">
        <f t="shared" ref="DU5:DY5" si="24">AVERAGE(C158,C159,C161,C162)</f>
        <v>1.2100000000000002</v>
      </c>
      <c r="DV5" s="1" t="e">
        <f t="shared" si="24"/>
        <v>#DIV/0!</v>
      </c>
      <c r="DW5" s="1" t="e">
        <f t="shared" si="24"/>
        <v>#DIV/0!</v>
      </c>
      <c r="DX5" s="1" t="e">
        <f t="shared" si="24"/>
        <v>#DIV/0!</v>
      </c>
      <c r="DY5" s="1" t="e">
        <f t="shared" si="24"/>
        <v>#DIV/0!</v>
      </c>
      <c r="DZ5" s="363"/>
      <c r="EA5" s="363"/>
      <c r="EB5" s="363"/>
      <c r="EC5" s="363"/>
      <c r="ED5" s="363"/>
      <c r="EE5" s="363"/>
      <c r="EF5" s="363"/>
      <c r="EG5" s="1"/>
      <c r="EH5" s="1"/>
      <c r="EI5" s="1"/>
    </row>
    <row r="6" spans="1:139" x14ac:dyDescent="0.25">
      <c r="A6" s="6" t="s">
        <v>383</v>
      </c>
      <c r="B6" s="1">
        <v>0.9</v>
      </c>
      <c r="C6" s="1">
        <v>1.02</v>
      </c>
      <c r="D6" s="1">
        <v>0.39</v>
      </c>
      <c r="H6" s="2">
        <v>0</v>
      </c>
      <c r="I6" s="1">
        <v>2</v>
      </c>
      <c r="J6" s="1">
        <v>1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3">
        <v>0</v>
      </c>
      <c r="Q6" s="1">
        <v>0</v>
      </c>
      <c r="R6" s="1">
        <v>0</v>
      </c>
      <c r="S6" s="1">
        <v>0</v>
      </c>
      <c r="T6" s="1">
        <v>0</v>
      </c>
      <c r="U6" s="4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4</v>
      </c>
      <c r="AB6" s="1">
        <v>0</v>
      </c>
      <c r="AC6" s="13">
        <v>0</v>
      </c>
      <c r="AD6" s="1">
        <v>0</v>
      </c>
      <c r="AE6" s="1">
        <v>0</v>
      </c>
      <c r="AF6" s="1">
        <v>0</v>
      </c>
      <c r="AG6" s="1">
        <v>0</v>
      </c>
      <c r="AH6" s="8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  <c r="AO6" s="1">
        <v>0</v>
      </c>
      <c r="AP6" s="13">
        <v>0</v>
      </c>
      <c r="AQ6" s="1">
        <v>0</v>
      </c>
      <c r="AR6" s="1">
        <v>0</v>
      </c>
      <c r="AS6" s="1">
        <v>0</v>
      </c>
      <c r="AT6" s="1">
        <v>0</v>
      </c>
      <c r="AU6" s="6"/>
      <c r="BC6" s="13"/>
      <c r="BH6" s="10"/>
      <c r="BP6" s="13"/>
      <c r="BU6" s="48"/>
      <c r="CC6" s="13"/>
      <c r="CJ6" s="641">
        <f>_xlfn.AGGREGATE(1,6,CJ5:CO5)</f>
        <v>1.0108579545454548</v>
      </c>
      <c r="CK6" s="642"/>
      <c r="CL6" s="642"/>
      <c r="CM6" s="642"/>
      <c r="CN6" s="642"/>
      <c r="CO6" s="642"/>
      <c r="CP6" s="641">
        <f t="shared" ref="CP6" si="25">_xlfn.AGGREGATE(1,6,CP5:CU5)</f>
        <v>1.1053863636363634</v>
      </c>
      <c r="CQ6" s="642"/>
      <c r="CR6" s="642"/>
      <c r="CS6" s="642"/>
      <c r="CT6" s="642"/>
      <c r="CU6" s="642"/>
      <c r="CV6" s="641">
        <f t="shared" ref="CV6" si="26">_xlfn.AGGREGATE(1,6,CV5:DA5)</f>
        <v>1.3186626984126983</v>
      </c>
      <c r="CW6" s="642"/>
      <c r="CX6" s="642"/>
      <c r="CY6" s="642"/>
      <c r="CZ6" s="642"/>
      <c r="DA6" s="642"/>
      <c r="DB6" s="641">
        <f t="shared" ref="DB6" si="27">_xlfn.AGGREGATE(1,6,DB5:DG5)</f>
        <v>1.3351984126984127</v>
      </c>
      <c r="DC6" s="642"/>
      <c r="DD6" s="642"/>
      <c r="DE6" s="642"/>
      <c r="DF6" s="642"/>
      <c r="DG6" s="642"/>
      <c r="DH6" s="641">
        <f t="shared" ref="DH6" si="28">_xlfn.AGGREGATE(1,6,DH5:DM5)</f>
        <v>1.1100000000000001</v>
      </c>
      <c r="DI6" s="642"/>
      <c r="DJ6" s="642"/>
      <c r="DK6" s="642"/>
      <c r="DL6" s="642"/>
      <c r="DM6" s="642"/>
      <c r="DN6" s="641">
        <f>_xlfn.AGGREGATE(1,6,DN5:DS5)</f>
        <v>0.93833333333333335</v>
      </c>
      <c r="DO6" s="642"/>
      <c r="DP6" s="642"/>
      <c r="DQ6" s="642"/>
      <c r="DR6" s="642"/>
      <c r="DS6" s="642"/>
      <c r="DT6" s="641">
        <f>_xlfn.AGGREGATE(1,6,DT5:DY5)</f>
        <v>1.2625000000000002</v>
      </c>
      <c r="DU6" s="642"/>
      <c r="DV6" s="642"/>
      <c r="DW6" s="642"/>
      <c r="DX6" s="642"/>
      <c r="DY6" s="642"/>
      <c r="DZ6" s="363"/>
      <c r="EA6" s="363"/>
      <c r="EB6" s="363"/>
      <c r="EC6" s="363"/>
      <c r="ED6" s="363"/>
      <c r="EE6" s="363"/>
      <c r="EF6" s="364"/>
      <c r="EG6" s="363"/>
      <c r="EH6" s="363"/>
      <c r="EI6" s="363"/>
    </row>
    <row r="7" spans="1:139" x14ac:dyDescent="0.25">
      <c r="A7" s="44">
        <v>45668</v>
      </c>
      <c r="B7" s="2" t="s">
        <v>835</v>
      </c>
      <c r="C7" s="2"/>
      <c r="D7" s="2"/>
      <c r="E7" s="2"/>
      <c r="F7" s="2"/>
      <c r="G7" s="2"/>
      <c r="H7" s="2"/>
      <c r="P7" s="13"/>
      <c r="U7" s="4"/>
      <c r="AC7" s="13"/>
      <c r="AH7" s="8"/>
      <c r="AP7" s="13"/>
      <c r="AU7" s="6"/>
      <c r="BC7" s="13"/>
      <c r="BH7" s="10"/>
      <c r="BP7" s="13"/>
      <c r="BU7" s="48"/>
      <c r="CC7" s="13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Z7" s="363"/>
      <c r="EA7" s="363"/>
      <c r="EB7" s="363"/>
      <c r="EC7" s="363"/>
      <c r="ED7" s="363"/>
      <c r="EE7" s="363"/>
    </row>
    <row r="8" spans="1:139" x14ac:dyDescent="0.25">
      <c r="A8" s="2" t="s">
        <v>836</v>
      </c>
      <c r="B8" s="1">
        <v>1.33</v>
      </c>
      <c r="C8" s="1">
        <v>1.04</v>
      </c>
      <c r="D8" s="1">
        <v>1.87</v>
      </c>
      <c r="H8" s="2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3">
        <v>0</v>
      </c>
      <c r="Q8" s="1">
        <v>0</v>
      </c>
      <c r="R8" s="1">
        <v>0</v>
      </c>
      <c r="S8" s="1">
        <v>0</v>
      </c>
      <c r="T8" s="1">
        <v>0</v>
      </c>
      <c r="U8" s="4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3</v>
      </c>
      <c r="AB8" s="1">
        <v>0</v>
      </c>
      <c r="AC8" s="13">
        <v>0</v>
      </c>
      <c r="AD8" s="1">
        <v>0</v>
      </c>
      <c r="AE8" s="1">
        <v>0</v>
      </c>
      <c r="AF8" s="1">
        <v>0</v>
      </c>
      <c r="AG8" s="1">
        <v>0</v>
      </c>
      <c r="AH8" s="8">
        <v>1</v>
      </c>
      <c r="AI8" s="1">
        <v>3</v>
      </c>
      <c r="AJ8" s="1">
        <v>2</v>
      </c>
      <c r="AK8" s="1">
        <v>1</v>
      </c>
      <c r="AL8" s="1">
        <v>0</v>
      </c>
      <c r="AM8" s="1">
        <v>0</v>
      </c>
      <c r="AN8" s="1">
        <v>3</v>
      </c>
      <c r="AO8" s="1">
        <v>1</v>
      </c>
      <c r="AP8" s="13">
        <v>0</v>
      </c>
      <c r="AQ8" s="1">
        <v>0</v>
      </c>
      <c r="AR8" s="1">
        <v>0</v>
      </c>
      <c r="AS8" s="1">
        <v>0</v>
      </c>
      <c r="AT8" s="1">
        <v>0</v>
      </c>
      <c r="AU8" s="6"/>
      <c r="BC8" s="13"/>
      <c r="BH8" s="10"/>
      <c r="BP8" s="13"/>
      <c r="BU8" s="48"/>
      <c r="CC8" s="13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Z8" s="363"/>
      <c r="EA8" s="363"/>
      <c r="EB8" s="363"/>
      <c r="EC8" s="363"/>
      <c r="ED8" s="363"/>
      <c r="EE8" s="363"/>
    </row>
    <row r="9" spans="1:139" x14ac:dyDescent="0.25">
      <c r="A9" s="2" t="s">
        <v>385</v>
      </c>
      <c r="B9" s="1">
        <v>1.39</v>
      </c>
      <c r="C9" s="1">
        <v>1.7</v>
      </c>
      <c r="D9" s="1">
        <v>1.46</v>
      </c>
      <c r="H9" s="2">
        <v>1</v>
      </c>
      <c r="I9" s="1">
        <v>1</v>
      </c>
      <c r="J9" s="1">
        <v>2</v>
      </c>
      <c r="K9" s="1">
        <v>0</v>
      </c>
      <c r="L9" s="1">
        <v>0</v>
      </c>
      <c r="M9" s="1">
        <v>0</v>
      </c>
      <c r="N9" s="1">
        <v>3</v>
      </c>
      <c r="O9" s="1">
        <v>1</v>
      </c>
      <c r="P9" s="13">
        <v>0</v>
      </c>
      <c r="Q9" s="1">
        <v>0</v>
      </c>
      <c r="R9" s="1">
        <v>0</v>
      </c>
      <c r="S9" s="1">
        <v>0</v>
      </c>
      <c r="T9" s="1">
        <v>0</v>
      </c>
      <c r="U9" s="4">
        <v>1</v>
      </c>
      <c r="V9" s="1">
        <v>1</v>
      </c>
      <c r="W9" s="1">
        <v>3</v>
      </c>
      <c r="X9" s="1">
        <v>0</v>
      </c>
      <c r="Y9" s="1">
        <v>0</v>
      </c>
      <c r="Z9" s="1">
        <v>0</v>
      </c>
      <c r="AA9" s="1">
        <v>6</v>
      </c>
      <c r="AB9" s="1">
        <v>4</v>
      </c>
      <c r="AC9" s="13">
        <v>0</v>
      </c>
      <c r="AD9" s="1">
        <v>0</v>
      </c>
      <c r="AE9" s="1">
        <v>0</v>
      </c>
      <c r="AF9" s="1">
        <v>0</v>
      </c>
      <c r="AG9" s="1">
        <v>0</v>
      </c>
      <c r="AH9" s="8">
        <v>3</v>
      </c>
      <c r="AI9" s="1">
        <v>3</v>
      </c>
      <c r="AJ9" s="1">
        <v>2</v>
      </c>
      <c r="AK9" s="1">
        <v>0</v>
      </c>
      <c r="AL9" s="1">
        <v>0</v>
      </c>
      <c r="AM9" s="1">
        <v>2</v>
      </c>
      <c r="AN9" s="1">
        <v>3</v>
      </c>
      <c r="AO9" s="1">
        <v>0</v>
      </c>
      <c r="AP9" s="13">
        <v>0</v>
      </c>
      <c r="AQ9" s="1">
        <v>1</v>
      </c>
      <c r="AR9" s="1">
        <v>0</v>
      </c>
      <c r="AS9" s="1">
        <v>0</v>
      </c>
      <c r="AT9" s="1">
        <v>0</v>
      </c>
      <c r="AU9" s="6"/>
      <c r="BC9" s="13"/>
      <c r="BH9" s="10"/>
      <c r="BP9" s="13"/>
      <c r="BU9" s="48"/>
      <c r="CC9" s="13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</row>
    <row r="10" spans="1:139" x14ac:dyDescent="0.25">
      <c r="A10" s="2" t="s">
        <v>837</v>
      </c>
      <c r="B10" s="1">
        <v>1.21</v>
      </c>
      <c r="C10" s="1">
        <v>0.84</v>
      </c>
      <c r="D10" s="1">
        <v>2.56</v>
      </c>
      <c r="H10" s="2">
        <v>0</v>
      </c>
      <c r="I10" s="1">
        <v>2</v>
      </c>
      <c r="J10" s="1">
        <v>0</v>
      </c>
      <c r="K10" s="1">
        <v>0</v>
      </c>
      <c r="L10" s="1">
        <v>0</v>
      </c>
      <c r="M10" s="1">
        <v>2</v>
      </c>
      <c r="N10" s="1">
        <v>1</v>
      </c>
      <c r="O10" s="1">
        <v>0</v>
      </c>
      <c r="P10" s="13">
        <v>0</v>
      </c>
      <c r="Q10" s="1">
        <v>1</v>
      </c>
      <c r="R10" s="1">
        <v>0</v>
      </c>
      <c r="S10" s="1">
        <v>0</v>
      </c>
      <c r="T10" s="1">
        <v>0</v>
      </c>
      <c r="U10" s="4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3</v>
      </c>
      <c r="AB10" s="1">
        <v>0</v>
      </c>
      <c r="AC10" s="13">
        <v>0</v>
      </c>
      <c r="AD10" s="1">
        <v>0</v>
      </c>
      <c r="AE10" s="1">
        <v>0</v>
      </c>
      <c r="AF10" s="1">
        <v>0</v>
      </c>
      <c r="AG10" s="1">
        <v>0</v>
      </c>
      <c r="AH10" s="8">
        <v>0</v>
      </c>
      <c r="AI10" s="1">
        <v>2</v>
      </c>
      <c r="AJ10" s="1">
        <v>2</v>
      </c>
      <c r="AK10" s="1">
        <v>1</v>
      </c>
      <c r="AL10" s="1">
        <v>1</v>
      </c>
      <c r="AM10" s="1">
        <v>0</v>
      </c>
      <c r="AN10" s="1">
        <v>5</v>
      </c>
      <c r="AO10" s="1">
        <v>2</v>
      </c>
      <c r="AP10" s="13">
        <v>0</v>
      </c>
      <c r="AQ10" s="1">
        <v>1</v>
      </c>
      <c r="AR10" s="1">
        <v>0</v>
      </c>
      <c r="AS10" s="1">
        <v>0</v>
      </c>
      <c r="AT10" s="1">
        <v>0</v>
      </c>
      <c r="AU10" s="6"/>
      <c r="BC10" s="13"/>
      <c r="BH10" s="10"/>
      <c r="BP10" s="13"/>
      <c r="BU10" s="48"/>
      <c r="CC10" s="13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</row>
    <row r="11" spans="1:139" x14ac:dyDescent="0.25">
      <c r="A11" s="4" t="s">
        <v>838</v>
      </c>
      <c r="B11" s="1">
        <v>1.21</v>
      </c>
      <c r="C11" s="1">
        <v>1</v>
      </c>
      <c r="D11" s="1">
        <v>1.53</v>
      </c>
      <c r="H11" s="2">
        <v>0</v>
      </c>
      <c r="I11" s="1">
        <v>2</v>
      </c>
      <c r="J11" s="1">
        <v>1</v>
      </c>
      <c r="K11" s="1">
        <v>0</v>
      </c>
      <c r="L11" s="1">
        <v>0</v>
      </c>
      <c r="M11" s="1">
        <v>0</v>
      </c>
      <c r="N11" s="1">
        <v>2</v>
      </c>
      <c r="O11" s="1">
        <v>1</v>
      </c>
      <c r="P11" s="13">
        <v>1</v>
      </c>
      <c r="Q11" s="1">
        <v>1</v>
      </c>
      <c r="R11" s="1">
        <v>0</v>
      </c>
      <c r="S11" s="1">
        <v>0</v>
      </c>
      <c r="T11" s="1">
        <v>0</v>
      </c>
      <c r="U11" s="4">
        <v>0</v>
      </c>
      <c r="V11" s="1">
        <v>1</v>
      </c>
      <c r="W11" s="1">
        <v>1</v>
      </c>
      <c r="X11" s="1">
        <v>0</v>
      </c>
      <c r="Y11" s="1">
        <v>0</v>
      </c>
      <c r="Z11" s="1">
        <v>3</v>
      </c>
      <c r="AA11" s="1">
        <v>4</v>
      </c>
      <c r="AB11" s="1">
        <v>1</v>
      </c>
      <c r="AC11" s="13">
        <v>0</v>
      </c>
      <c r="AD11" s="1">
        <v>0</v>
      </c>
      <c r="AE11" s="1">
        <v>0</v>
      </c>
      <c r="AF11" s="1">
        <v>0</v>
      </c>
      <c r="AG11" s="1">
        <v>0</v>
      </c>
      <c r="AH11" s="8">
        <v>2</v>
      </c>
      <c r="AI11" s="1">
        <v>7</v>
      </c>
      <c r="AJ11" s="1">
        <v>2</v>
      </c>
      <c r="AK11" s="1">
        <v>0</v>
      </c>
      <c r="AL11" s="1">
        <v>0</v>
      </c>
      <c r="AM11" s="1">
        <v>4</v>
      </c>
      <c r="AN11" s="1">
        <v>1</v>
      </c>
      <c r="AO11" s="1">
        <v>2</v>
      </c>
      <c r="AP11" s="13">
        <v>1</v>
      </c>
      <c r="AQ11" s="1">
        <v>0</v>
      </c>
      <c r="AR11" s="1">
        <v>0</v>
      </c>
      <c r="AS11" s="1">
        <v>0</v>
      </c>
      <c r="AT11" s="1">
        <v>0</v>
      </c>
      <c r="AU11" s="6"/>
      <c r="BC11" s="13"/>
      <c r="BH11" s="10"/>
      <c r="BP11" s="13"/>
      <c r="BU11" s="48"/>
      <c r="CC11" s="13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</row>
    <row r="12" spans="1:139" x14ac:dyDescent="0.25">
      <c r="A12" s="2" t="s">
        <v>839</v>
      </c>
      <c r="B12" s="1">
        <v>1.58</v>
      </c>
      <c r="C12" s="1">
        <v>1.1299999999999999</v>
      </c>
      <c r="D12" s="1">
        <v>1.07</v>
      </c>
      <c r="H12" s="2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0</v>
      </c>
      <c r="P12" s="13">
        <v>1</v>
      </c>
      <c r="Q12" s="1">
        <v>1</v>
      </c>
      <c r="R12" s="1">
        <v>0</v>
      </c>
      <c r="S12" s="1">
        <v>0</v>
      </c>
      <c r="T12" s="1">
        <v>0</v>
      </c>
      <c r="U12" s="4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4</v>
      </c>
      <c r="AB12" s="1">
        <v>0</v>
      </c>
      <c r="AC12" s="13">
        <v>0</v>
      </c>
      <c r="AD12" s="1">
        <v>0</v>
      </c>
      <c r="AE12" s="1">
        <v>0</v>
      </c>
      <c r="AF12" s="1">
        <v>0</v>
      </c>
      <c r="AG12" s="1">
        <v>0</v>
      </c>
      <c r="AH12" s="8">
        <v>0</v>
      </c>
      <c r="AI12" s="1">
        <v>1</v>
      </c>
      <c r="AJ12" s="1">
        <v>1</v>
      </c>
      <c r="AK12" s="1">
        <v>0</v>
      </c>
      <c r="AL12" s="1">
        <v>0</v>
      </c>
      <c r="AM12" s="1">
        <v>0</v>
      </c>
      <c r="AN12" s="1">
        <v>3</v>
      </c>
      <c r="AO12" s="1">
        <v>0</v>
      </c>
      <c r="AP12" s="13">
        <v>1</v>
      </c>
      <c r="AQ12" s="1">
        <v>0</v>
      </c>
      <c r="AR12" s="1">
        <v>1</v>
      </c>
      <c r="AS12" s="1">
        <v>0</v>
      </c>
      <c r="AT12" s="1">
        <v>0</v>
      </c>
      <c r="AU12" s="6"/>
      <c r="BC12" s="13"/>
      <c r="BH12" s="10"/>
      <c r="BP12" s="13"/>
      <c r="BU12" s="48"/>
      <c r="CC12" s="13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</row>
    <row r="13" spans="1:139" x14ac:dyDescent="0.25">
      <c r="A13" s="6" t="s">
        <v>840</v>
      </c>
      <c r="B13" s="1">
        <v>1.36</v>
      </c>
      <c r="C13" s="1">
        <v>0.9</v>
      </c>
      <c r="D13" s="1">
        <v>1.1100000000000001</v>
      </c>
      <c r="H13" s="2">
        <v>0</v>
      </c>
      <c r="I13" s="1">
        <v>4</v>
      </c>
      <c r="J13" s="1">
        <v>1</v>
      </c>
      <c r="K13" s="1">
        <v>0</v>
      </c>
      <c r="L13" s="1">
        <v>0</v>
      </c>
      <c r="M13" s="1">
        <v>0</v>
      </c>
      <c r="N13" s="1">
        <v>3</v>
      </c>
      <c r="O13" s="1">
        <v>0</v>
      </c>
      <c r="P13" s="13">
        <v>0</v>
      </c>
      <c r="Q13" s="1">
        <v>0</v>
      </c>
      <c r="R13" s="1">
        <v>0</v>
      </c>
      <c r="S13" s="1">
        <v>0</v>
      </c>
      <c r="T13" s="1">
        <v>0</v>
      </c>
      <c r="U13" s="4">
        <v>0</v>
      </c>
      <c r="V13" s="1">
        <v>1</v>
      </c>
      <c r="X13" s="1">
        <v>0</v>
      </c>
      <c r="Y13" s="1">
        <v>0</v>
      </c>
      <c r="Z13" s="1">
        <v>0</v>
      </c>
      <c r="AA13" s="1">
        <v>4</v>
      </c>
      <c r="AB13" s="1">
        <v>0</v>
      </c>
      <c r="AC13" s="13">
        <v>0</v>
      </c>
      <c r="AD13" s="1">
        <v>1</v>
      </c>
      <c r="AE13" s="1">
        <v>0</v>
      </c>
      <c r="AF13" s="1">
        <v>0</v>
      </c>
      <c r="AG13" s="1">
        <v>0</v>
      </c>
      <c r="AH13" s="8">
        <v>1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5</v>
      </c>
      <c r="AO13" s="1">
        <v>0</v>
      </c>
      <c r="AP13" s="13">
        <v>0</v>
      </c>
      <c r="AQ13" s="1">
        <v>0</v>
      </c>
      <c r="AR13" s="1">
        <v>0</v>
      </c>
      <c r="AS13" s="1">
        <v>0</v>
      </c>
      <c r="AT13" s="1">
        <v>0</v>
      </c>
      <c r="AU13" s="6"/>
      <c r="BC13" s="13"/>
      <c r="BH13" s="10"/>
      <c r="BP13" s="13"/>
      <c r="BU13" s="48"/>
      <c r="CC13" s="13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</row>
    <row r="14" spans="1:139" x14ac:dyDescent="0.25">
      <c r="A14" s="2" t="s">
        <v>722</v>
      </c>
      <c r="B14" s="1">
        <v>1.79</v>
      </c>
      <c r="C14" s="1">
        <v>2.0499999999999998</v>
      </c>
      <c r="D14" s="1">
        <v>1.28</v>
      </c>
      <c r="H14" s="2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3">
        <v>0</v>
      </c>
      <c r="Q14" s="1">
        <v>0</v>
      </c>
      <c r="R14" s="1">
        <v>0</v>
      </c>
      <c r="S14" s="1">
        <v>0</v>
      </c>
      <c r="T14" s="1">
        <v>0</v>
      </c>
      <c r="U14" s="4">
        <v>0</v>
      </c>
      <c r="V14" s="1">
        <v>0</v>
      </c>
      <c r="W14" s="1">
        <v>2</v>
      </c>
      <c r="X14" s="1">
        <v>1</v>
      </c>
      <c r="Y14" s="1">
        <v>0</v>
      </c>
      <c r="Z14" s="1">
        <v>2</v>
      </c>
      <c r="AA14" s="1">
        <v>3</v>
      </c>
      <c r="AB14" s="1">
        <v>0</v>
      </c>
      <c r="AC14" s="13">
        <v>0</v>
      </c>
      <c r="AD14" s="1">
        <v>0</v>
      </c>
      <c r="AE14" s="1">
        <v>0</v>
      </c>
      <c r="AF14" s="1">
        <v>0</v>
      </c>
      <c r="AG14" s="1">
        <v>0</v>
      </c>
      <c r="AH14" s="8">
        <v>0</v>
      </c>
      <c r="AI14" s="1">
        <v>1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3">
        <v>0</v>
      </c>
      <c r="AQ14" s="1">
        <v>0</v>
      </c>
      <c r="AR14" s="1">
        <v>0</v>
      </c>
      <c r="AS14" s="1">
        <v>0</v>
      </c>
      <c r="AT14" s="1">
        <v>0</v>
      </c>
      <c r="AU14" s="6"/>
      <c r="BC14" s="13"/>
      <c r="BH14" s="10"/>
      <c r="BP14" s="13"/>
      <c r="BU14" s="48"/>
      <c r="CC14" s="13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</row>
    <row r="15" spans="1:139" x14ac:dyDescent="0.25">
      <c r="A15" s="50">
        <v>45675</v>
      </c>
      <c r="B15" s="4" t="s">
        <v>841</v>
      </c>
      <c r="C15" s="4"/>
      <c r="D15" s="4"/>
      <c r="E15" s="4"/>
      <c r="F15" s="4"/>
      <c r="G15" s="4"/>
      <c r="H15" s="2"/>
      <c r="P15" s="13"/>
      <c r="U15" s="4"/>
      <c r="AC15" s="13"/>
      <c r="AH15" s="8"/>
      <c r="AP15" s="13"/>
      <c r="AU15" s="6"/>
      <c r="BC15" s="13"/>
      <c r="BH15" s="10"/>
      <c r="BP15" s="13"/>
      <c r="BU15" s="48"/>
      <c r="CC15" s="13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</row>
    <row r="16" spans="1:139" x14ac:dyDescent="0.25">
      <c r="A16" s="51" t="s">
        <v>842</v>
      </c>
      <c r="B16" s="1">
        <v>0.57999999999999996</v>
      </c>
      <c r="C16" s="1">
        <v>1.55</v>
      </c>
      <c r="D16" s="1">
        <v>1.37</v>
      </c>
      <c r="H16" s="2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3">
        <v>0</v>
      </c>
      <c r="Q16" s="1">
        <v>0</v>
      </c>
      <c r="R16" s="1">
        <v>0</v>
      </c>
      <c r="S16" s="1">
        <v>0</v>
      </c>
      <c r="T16" s="1">
        <v>0</v>
      </c>
      <c r="U16" s="4">
        <v>0</v>
      </c>
      <c r="V16" s="1">
        <v>1</v>
      </c>
      <c r="W16" s="1">
        <v>2</v>
      </c>
      <c r="X16" s="1">
        <v>1</v>
      </c>
      <c r="Y16" s="1">
        <v>0</v>
      </c>
      <c r="Z16" s="1">
        <v>0</v>
      </c>
      <c r="AA16" s="1">
        <v>7</v>
      </c>
      <c r="AB16" s="1">
        <v>0</v>
      </c>
      <c r="AC16" s="13">
        <v>1</v>
      </c>
      <c r="AD16" s="1">
        <v>0</v>
      </c>
      <c r="AE16" s="1">
        <v>0</v>
      </c>
      <c r="AF16" s="1">
        <v>0</v>
      </c>
      <c r="AG16" s="1">
        <v>0</v>
      </c>
      <c r="AH16" s="8">
        <v>2</v>
      </c>
      <c r="AI16" s="1">
        <v>1</v>
      </c>
      <c r="AJ16" s="1">
        <v>1</v>
      </c>
      <c r="AK16" s="1">
        <v>0</v>
      </c>
      <c r="AL16" s="1">
        <v>1</v>
      </c>
      <c r="AM16" s="1">
        <v>0</v>
      </c>
      <c r="AN16" s="1">
        <v>5</v>
      </c>
      <c r="AO16" s="1">
        <v>0</v>
      </c>
      <c r="AP16" s="13">
        <v>1</v>
      </c>
      <c r="AQ16" s="1">
        <v>0</v>
      </c>
      <c r="AR16" s="1">
        <v>0</v>
      </c>
      <c r="AS16" s="1">
        <v>0</v>
      </c>
      <c r="AT16" s="1">
        <v>0</v>
      </c>
      <c r="AU16" s="6"/>
      <c r="BC16" s="13"/>
      <c r="BH16" s="10"/>
      <c r="BP16" s="13"/>
      <c r="BU16" s="48"/>
      <c r="CC16" s="13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</row>
    <row r="17" spans="1:123" x14ac:dyDescent="0.25">
      <c r="A17" s="6" t="s">
        <v>843</v>
      </c>
      <c r="B17" s="1">
        <v>0.68</v>
      </c>
      <c r="C17" s="1">
        <v>0.34</v>
      </c>
      <c r="D17" s="1">
        <v>0.49</v>
      </c>
      <c r="H17" s="2">
        <v>0</v>
      </c>
      <c r="I17" s="1">
        <v>2</v>
      </c>
      <c r="J17" s="1">
        <v>1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3">
        <v>0</v>
      </c>
      <c r="Q17" s="1">
        <v>0</v>
      </c>
      <c r="R17" s="1">
        <v>0</v>
      </c>
      <c r="S17" s="1">
        <v>0</v>
      </c>
      <c r="T17" s="1">
        <v>0</v>
      </c>
      <c r="U17" s="4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3">
        <v>0</v>
      </c>
      <c r="AD17" s="1">
        <v>0</v>
      </c>
      <c r="AE17" s="1">
        <v>0</v>
      </c>
      <c r="AF17" s="1">
        <v>0</v>
      </c>
      <c r="AG17" s="1">
        <v>0</v>
      </c>
      <c r="AH17" s="8">
        <v>2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  <c r="AO17" s="1">
        <v>0</v>
      </c>
      <c r="AP17" s="13">
        <v>0</v>
      </c>
      <c r="AQ17" s="1">
        <v>0</v>
      </c>
      <c r="AR17" s="1">
        <v>0</v>
      </c>
      <c r="AS17" s="1">
        <v>0</v>
      </c>
      <c r="AT17" s="1">
        <v>0</v>
      </c>
      <c r="AU17" s="6"/>
      <c r="BC17" s="13"/>
      <c r="BH17" s="10"/>
      <c r="BP17" s="13"/>
      <c r="BU17" s="48"/>
      <c r="CC17" s="13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</row>
    <row r="18" spans="1:123" x14ac:dyDescent="0.25">
      <c r="A18" s="6" t="s">
        <v>844</v>
      </c>
      <c r="B18" s="1">
        <v>0.84</v>
      </c>
      <c r="C18" s="1">
        <v>0.51</v>
      </c>
      <c r="D18" s="1">
        <v>0.56000000000000005</v>
      </c>
      <c r="H18" s="2">
        <v>0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</v>
      </c>
      <c r="P18" s="13">
        <v>1</v>
      </c>
      <c r="Q18" s="1">
        <v>0</v>
      </c>
      <c r="R18" s="1">
        <v>0</v>
      </c>
      <c r="S18" s="1">
        <v>0</v>
      </c>
      <c r="T18" s="1">
        <v>0</v>
      </c>
      <c r="U18" s="4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3">
        <v>1</v>
      </c>
      <c r="AD18" s="1">
        <v>0</v>
      </c>
      <c r="AE18" s="1">
        <v>0</v>
      </c>
      <c r="AF18" s="1">
        <v>0</v>
      </c>
      <c r="AG18" s="1">
        <v>0</v>
      </c>
      <c r="AH18" s="8">
        <v>0</v>
      </c>
      <c r="AI18" s="1">
        <v>1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  <c r="AO18" s="1">
        <v>0</v>
      </c>
      <c r="AP18" s="13">
        <v>0</v>
      </c>
      <c r="AQ18" s="1">
        <v>0</v>
      </c>
      <c r="AR18" s="1">
        <v>0</v>
      </c>
      <c r="AS18" s="1">
        <v>0</v>
      </c>
      <c r="AT18" s="1">
        <v>0</v>
      </c>
      <c r="AU18" s="6"/>
      <c r="BC18" s="13"/>
      <c r="BH18" s="10"/>
      <c r="BP18" s="13"/>
      <c r="BU18" s="48"/>
      <c r="CC18" s="13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</row>
    <row r="19" spans="1:123" x14ac:dyDescent="0.25">
      <c r="A19" s="2" t="s">
        <v>845</v>
      </c>
      <c r="B19" s="1">
        <v>1.97</v>
      </c>
      <c r="C19" s="1">
        <v>1.36</v>
      </c>
      <c r="D19" s="1">
        <v>2.15</v>
      </c>
      <c r="H19" s="2">
        <v>2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3">
        <v>0</v>
      </c>
      <c r="Q19" s="1">
        <v>0</v>
      </c>
      <c r="R19" s="1">
        <v>1</v>
      </c>
      <c r="S19" s="1">
        <v>0</v>
      </c>
      <c r="T19" s="1">
        <v>0</v>
      </c>
      <c r="U19" s="4">
        <v>1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3">
        <v>0</v>
      </c>
      <c r="AD19" s="1">
        <v>1</v>
      </c>
      <c r="AE19" s="1">
        <v>0</v>
      </c>
      <c r="AF19" s="1">
        <v>0</v>
      </c>
      <c r="AG19" s="1">
        <v>0</v>
      </c>
      <c r="AH19" s="8">
        <v>0</v>
      </c>
      <c r="AI19" s="1">
        <v>3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3">
        <v>0</v>
      </c>
      <c r="AQ19" s="1">
        <v>0</v>
      </c>
      <c r="AR19" s="1">
        <v>1</v>
      </c>
      <c r="AS19" s="1">
        <v>0</v>
      </c>
      <c r="AT19" s="1">
        <v>0</v>
      </c>
      <c r="AU19" s="6"/>
      <c r="BC19" s="13"/>
      <c r="BH19" s="10"/>
      <c r="BP19" s="13"/>
      <c r="BU19" s="48"/>
      <c r="CC19" s="13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</row>
    <row r="20" spans="1:123" x14ac:dyDescent="0.25">
      <c r="A20" s="2" t="s">
        <v>846</v>
      </c>
      <c r="B20" s="1">
        <v>0.6</v>
      </c>
      <c r="C20" s="1">
        <v>1.41</v>
      </c>
      <c r="D20" s="1">
        <v>0.93</v>
      </c>
      <c r="H20" s="2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3">
        <v>0</v>
      </c>
      <c r="Q20" s="1">
        <v>0</v>
      </c>
      <c r="R20" s="1">
        <v>0</v>
      </c>
      <c r="S20" s="1">
        <v>0</v>
      </c>
      <c r="T20" s="1">
        <v>0</v>
      </c>
      <c r="U20" s="4">
        <v>0</v>
      </c>
      <c r="V20" s="1">
        <v>2</v>
      </c>
      <c r="W20" s="1">
        <v>3</v>
      </c>
      <c r="X20" s="1">
        <v>0</v>
      </c>
      <c r="Y20" s="1">
        <v>0</v>
      </c>
      <c r="Z20" s="1">
        <v>0</v>
      </c>
      <c r="AA20" s="1">
        <v>5</v>
      </c>
      <c r="AB20" s="1">
        <v>2</v>
      </c>
      <c r="AC20" s="13">
        <v>0</v>
      </c>
      <c r="AD20" s="1">
        <v>0</v>
      </c>
      <c r="AE20" s="1">
        <v>0</v>
      </c>
      <c r="AF20" s="1">
        <v>0</v>
      </c>
      <c r="AG20" s="1">
        <v>0</v>
      </c>
      <c r="AH20" s="8">
        <v>0</v>
      </c>
      <c r="AI20" s="1">
        <v>1</v>
      </c>
      <c r="AJ20" s="1">
        <v>1</v>
      </c>
      <c r="AK20" s="1">
        <v>0</v>
      </c>
      <c r="AL20" s="1">
        <v>0</v>
      </c>
      <c r="AM20" s="1">
        <v>0</v>
      </c>
      <c r="AN20" s="1">
        <v>4</v>
      </c>
      <c r="AO20" s="1">
        <v>1</v>
      </c>
      <c r="AP20" s="13">
        <v>1</v>
      </c>
      <c r="AQ20" s="1">
        <v>0</v>
      </c>
      <c r="AR20" s="1">
        <v>0</v>
      </c>
      <c r="AS20" s="1">
        <v>0</v>
      </c>
      <c r="AT20" s="1">
        <v>0</v>
      </c>
      <c r="AU20" s="6"/>
      <c r="BC20" s="13"/>
      <c r="BH20" s="10"/>
      <c r="BP20" s="13"/>
      <c r="BU20" s="48"/>
      <c r="CC20" s="13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</row>
    <row r="21" spans="1:123" ht="15.75" customHeight="1" x14ac:dyDescent="0.25">
      <c r="A21" s="2" t="s">
        <v>847</v>
      </c>
      <c r="B21" s="1">
        <v>1.87</v>
      </c>
      <c r="C21" s="1">
        <v>1.1599999999999999</v>
      </c>
      <c r="D21" s="1">
        <v>1.1299999999999999</v>
      </c>
      <c r="H21" s="2">
        <v>0</v>
      </c>
      <c r="I21" s="1">
        <v>4</v>
      </c>
      <c r="J21" s="1">
        <v>3</v>
      </c>
      <c r="K21" s="1">
        <v>0</v>
      </c>
      <c r="L21" s="1">
        <v>0</v>
      </c>
      <c r="M21" s="1">
        <v>0</v>
      </c>
      <c r="N21" s="1">
        <v>2</v>
      </c>
      <c r="O21" s="1">
        <v>0</v>
      </c>
      <c r="P21" s="13">
        <v>1</v>
      </c>
      <c r="Q21" s="1">
        <v>0</v>
      </c>
      <c r="R21" s="1">
        <v>0</v>
      </c>
      <c r="S21" s="1">
        <v>0</v>
      </c>
      <c r="T21" s="1">
        <v>0</v>
      </c>
      <c r="U21" s="4">
        <v>0</v>
      </c>
      <c r="V21" s="1">
        <v>1</v>
      </c>
      <c r="W21" s="1">
        <v>1</v>
      </c>
      <c r="X21" s="1">
        <v>0</v>
      </c>
      <c r="Y21" s="1">
        <v>0</v>
      </c>
      <c r="Z21" s="1">
        <v>3</v>
      </c>
      <c r="AA21" s="1">
        <v>4</v>
      </c>
      <c r="AB21" s="1">
        <v>1</v>
      </c>
      <c r="AC21" s="13">
        <v>0</v>
      </c>
      <c r="AD21" s="1">
        <v>0</v>
      </c>
      <c r="AE21" s="1">
        <v>0</v>
      </c>
      <c r="AF21" s="1">
        <v>0</v>
      </c>
      <c r="AG21" s="1">
        <v>0</v>
      </c>
      <c r="AH21" s="8">
        <v>0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3</v>
      </c>
      <c r="AO21" s="1">
        <v>0</v>
      </c>
      <c r="AP21" s="13">
        <v>0</v>
      </c>
      <c r="AQ21" s="1">
        <v>0</v>
      </c>
      <c r="AR21" s="1">
        <v>0</v>
      </c>
      <c r="AS21" s="1">
        <v>0</v>
      </c>
      <c r="AT21" s="1">
        <v>0</v>
      </c>
      <c r="AU21" s="6"/>
      <c r="BC21" s="13"/>
      <c r="BH21" s="10"/>
      <c r="BP21" s="13"/>
      <c r="BU21" s="48"/>
      <c r="CC21" s="13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</row>
    <row r="22" spans="1:123" ht="15.75" customHeight="1" x14ac:dyDescent="0.25">
      <c r="A22" s="6" t="s">
        <v>848</v>
      </c>
      <c r="B22" s="1">
        <v>1.1000000000000001</v>
      </c>
      <c r="C22" s="1">
        <v>1.29</v>
      </c>
      <c r="D22" s="1">
        <v>0.91</v>
      </c>
      <c r="H22" s="2">
        <v>0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3">
        <v>0</v>
      </c>
      <c r="Q22" s="1">
        <v>0</v>
      </c>
      <c r="R22" s="1">
        <v>0</v>
      </c>
      <c r="S22" s="1">
        <v>0</v>
      </c>
      <c r="T22" s="1">
        <v>0</v>
      </c>
      <c r="U22" s="4">
        <v>1</v>
      </c>
      <c r="V22" s="1">
        <v>2</v>
      </c>
      <c r="W22" s="1">
        <v>3</v>
      </c>
      <c r="X22" s="1">
        <v>0</v>
      </c>
      <c r="Y22" s="1">
        <v>0</v>
      </c>
      <c r="Z22" s="1">
        <v>2</v>
      </c>
      <c r="AA22" s="1">
        <v>4</v>
      </c>
      <c r="AB22" s="1">
        <v>0</v>
      </c>
      <c r="AC22" s="13">
        <v>1</v>
      </c>
      <c r="AD22" s="1">
        <v>1</v>
      </c>
      <c r="AE22" s="1">
        <v>0</v>
      </c>
      <c r="AF22" s="1">
        <v>0</v>
      </c>
      <c r="AG22" s="1">
        <v>0</v>
      </c>
      <c r="AH22" s="8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</v>
      </c>
      <c r="AN22" s="1">
        <v>1</v>
      </c>
      <c r="AO22" s="1">
        <v>0</v>
      </c>
      <c r="AP22" s="13">
        <v>0</v>
      </c>
      <c r="AQ22" s="1">
        <v>0</v>
      </c>
      <c r="AR22" s="1">
        <v>0</v>
      </c>
      <c r="AS22" s="1">
        <v>0</v>
      </c>
      <c r="AT22" s="1">
        <v>0</v>
      </c>
      <c r="AU22" s="6"/>
      <c r="BC22" s="13"/>
      <c r="BH22" s="10"/>
      <c r="BP22" s="13"/>
      <c r="BU22" s="48"/>
      <c r="CC22" s="13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</row>
    <row r="23" spans="1:123" ht="15.75" customHeight="1" x14ac:dyDescent="0.25">
      <c r="A23" s="2" t="s">
        <v>849</v>
      </c>
      <c r="B23" s="1">
        <v>1.64</v>
      </c>
      <c r="C23" s="1">
        <v>1.31</v>
      </c>
      <c r="D23" s="1">
        <v>0.72</v>
      </c>
      <c r="H23" s="2">
        <v>2</v>
      </c>
      <c r="I23" s="1">
        <v>3</v>
      </c>
      <c r="J23" s="1">
        <v>1</v>
      </c>
      <c r="K23" s="1">
        <v>0</v>
      </c>
      <c r="L23" s="1">
        <v>0</v>
      </c>
      <c r="M23" s="1">
        <v>0</v>
      </c>
      <c r="N23" s="1">
        <v>7</v>
      </c>
      <c r="O23" s="1">
        <v>1</v>
      </c>
      <c r="P23" s="13">
        <v>0</v>
      </c>
      <c r="Q23" s="1">
        <v>0</v>
      </c>
      <c r="R23" s="1">
        <v>0</v>
      </c>
      <c r="S23" s="1">
        <v>0</v>
      </c>
      <c r="T23" s="1">
        <v>0</v>
      </c>
      <c r="U23" s="4">
        <v>0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5</v>
      </c>
      <c r="AB23" s="1">
        <v>0</v>
      </c>
      <c r="AC23" s="13">
        <v>0</v>
      </c>
      <c r="AD23" s="1">
        <v>0</v>
      </c>
      <c r="AE23" s="1">
        <v>0</v>
      </c>
      <c r="AF23" s="1">
        <v>0</v>
      </c>
      <c r="AG23" s="1">
        <v>0</v>
      </c>
      <c r="AH23" s="8">
        <v>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2</v>
      </c>
      <c r="AO23" s="1">
        <v>1</v>
      </c>
      <c r="AP23" s="13">
        <v>0</v>
      </c>
      <c r="AQ23" s="1">
        <v>0</v>
      </c>
      <c r="AR23" s="1">
        <v>0</v>
      </c>
      <c r="AS23" s="1">
        <v>0</v>
      </c>
      <c r="AT23" s="1">
        <v>0</v>
      </c>
      <c r="AU23" s="6"/>
      <c r="BC23" s="13"/>
      <c r="BH23" s="10"/>
      <c r="BP23" s="13"/>
      <c r="BU23" s="48"/>
      <c r="CC23" s="13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</row>
    <row r="24" spans="1:123" ht="15.75" customHeight="1" x14ac:dyDescent="0.25">
      <c r="A24" s="6" t="s">
        <v>850</v>
      </c>
      <c r="B24" s="1">
        <v>1.05</v>
      </c>
      <c r="C24" s="1">
        <v>1.1599999999999999</v>
      </c>
      <c r="D24" s="1">
        <v>1.57</v>
      </c>
      <c r="H24" s="2">
        <v>0</v>
      </c>
      <c r="I24" s="1">
        <v>2</v>
      </c>
      <c r="J24" s="1">
        <v>1</v>
      </c>
      <c r="K24" s="1">
        <v>0</v>
      </c>
      <c r="L24" s="1">
        <v>0</v>
      </c>
      <c r="M24" s="1">
        <v>0</v>
      </c>
      <c r="N24" s="1">
        <v>2</v>
      </c>
      <c r="O24" s="1">
        <v>0</v>
      </c>
      <c r="P24" s="13">
        <v>0</v>
      </c>
      <c r="Q24" s="1">
        <v>0</v>
      </c>
      <c r="R24" s="1">
        <v>0</v>
      </c>
      <c r="S24" s="1">
        <v>0</v>
      </c>
      <c r="T24" s="1">
        <v>0</v>
      </c>
      <c r="U24" s="4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3</v>
      </c>
      <c r="AB24" s="1">
        <v>0</v>
      </c>
      <c r="AC24" s="13">
        <v>0</v>
      </c>
      <c r="AD24" s="1">
        <v>1</v>
      </c>
      <c r="AE24" s="1">
        <v>0</v>
      </c>
      <c r="AF24" s="1">
        <v>0</v>
      </c>
      <c r="AG24" s="1">
        <v>0</v>
      </c>
      <c r="AH24" s="8">
        <v>2</v>
      </c>
      <c r="AI24" s="1">
        <v>3</v>
      </c>
      <c r="AJ24" s="1">
        <v>1</v>
      </c>
      <c r="AK24" s="1">
        <v>2</v>
      </c>
      <c r="AL24" s="1">
        <v>0</v>
      </c>
      <c r="AM24" s="1">
        <v>0</v>
      </c>
      <c r="AN24" s="1">
        <v>7</v>
      </c>
      <c r="AO24" s="1">
        <v>0</v>
      </c>
      <c r="AP24" s="13">
        <v>1</v>
      </c>
      <c r="AQ24" s="1">
        <v>0</v>
      </c>
      <c r="AR24" s="1">
        <v>0</v>
      </c>
      <c r="AS24" s="1">
        <v>0</v>
      </c>
      <c r="AT24" s="1">
        <v>0</v>
      </c>
      <c r="AU24" s="6"/>
      <c r="BC24" s="13"/>
      <c r="BH24" s="10"/>
      <c r="BP24" s="13"/>
      <c r="BU24" s="48"/>
      <c r="CC24" s="13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</row>
    <row r="25" spans="1:123" ht="15.75" customHeight="1" x14ac:dyDescent="0.25">
      <c r="A25" s="50">
        <v>45676</v>
      </c>
      <c r="B25" s="4" t="s">
        <v>851</v>
      </c>
      <c r="C25" s="4"/>
      <c r="D25" s="4"/>
      <c r="E25" s="4"/>
      <c r="F25" s="4"/>
      <c r="G25" s="4"/>
      <c r="H25" s="2"/>
      <c r="P25" s="13"/>
      <c r="U25" s="4"/>
      <c r="AC25" s="13"/>
      <c r="AH25" s="8"/>
      <c r="AP25" s="13"/>
      <c r="AU25" s="6"/>
      <c r="BC25" s="13"/>
      <c r="BH25" s="10"/>
      <c r="BP25" s="13"/>
      <c r="BU25" s="48"/>
      <c r="CC25" s="13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</row>
    <row r="26" spans="1:123" ht="15.75" customHeight="1" x14ac:dyDescent="0.25">
      <c r="A26" s="2" t="s">
        <v>852</v>
      </c>
      <c r="B26" s="1">
        <v>1.61</v>
      </c>
      <c r="C26" s="1">
        <v>1.18</v>
      </c>
      <c r="D26" s="1">
        <v>1.56</v>
      </c>
      <c r="H26" s="2">
        <v>1</v>
      </c>
      <c r="I26" s="1">
        <v>3</v>
      </c>
      <c r="J26" s="1">
        <v>1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3">
        <v>0</v>
      </c>
      <c r="Q26" s="1">
        <v>0</v>
      </c>
      <c r="R26" s="1">
        <v>0</v>
      </c>
      <c r="S26" s="1">
        <v>0</v>
      </c>
      <c r="T26" s="1">
        <v>0</v>
      </c>
      <c r="U26" s="4">
        <v>0</v>
      </c>
      <c r="V26" s="1">
        <v>0</v>
      </c>
      <c r="W26" s="1">
        <v>1</v>
      </c>
      <c r="X26" s="1">
        <v>0</v>
      </c>
      <c r="Y26" s="1">
        <v>0</v>
      </c>
      <c r="Z26" s="1">
        <v>3</v>
      </c>
      <c r="AA26" s="1">
        <v>0</v>
      </c>
      <c r="AB26" s="1">
        <v>0</v>
      </c>
      <c r="AC26" s="13">
        <v>0</v>
      </c>
      <c r="AD26" s="1">
        <v>0</v>
      </c>
      <c r="AE26" s="1">
        <v>0</v>
      </c>
      <c r="AF26" s="1">
        <v>0</v>
      </c>
      <c r="AG26" s="1">
        <v>0</v>
      </c>
      <c r="AH26" s="8">
        <v>0</v>
      </c>
      <c r="AI26" s="1">
        <v>1</v>
      </c>
      <c r="AJ26" s="1">
        <v>3</v>
      </c>
      <c r="AK26" s="1">
        <v>0</v>
      </c>
      <c r="AL26" s="1">
        <v>0</v>
      </c>
      <c r="AM26" s="1">
        <v>2</v>
      </c>
      <c r="AN26" s="1">
        <v>3</v>
      </c>
      <c r="AO26" s="1">
        <v>1</v>
      </c>
      <c r="AP26" s="13">
        <v>0</v>
      </c>
      <c r="AQ26" s="1">
        <v>0</v>
      </c>
      <c r="AR26" s="1">
        <v>2</v>
      </c>
      <c r="AS26" s="1">
        <v>0</v>
      </c>
      <c r="AT26" s="1">
        <v>0</v>
      </c>
      <c r="AU26" s="6"/>
      <c r="BC26" s="13"/>
      <c r="BH26" s="10"/>
      <c r="BP26" s="13"/>
      <c r="BU26" s="48"/>
      <c r="CC26" s="13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</row>
    <row r="27" spans="1:123" ht="15.75" customHeight="1" x14ac:dyDescent="0.25">
      <c r="A27" s="2" t="s">
        <v>853</v>
      </c>
      <c r="B27" s="1">
        <v>0.87</v>
      </c>
      <c r="C27" s="1">
        <v>0.96</v>
      </c>
      <c r="D27" s="1">
        <v>1.49</v>
      </c>
      <c r="H27" s="2">
        <v>0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2</v>
      </c>
      <c r="O27" s="1">
        <v>0</v>
      </c>
      <c r="P27" s="13">
        <v>1</v>
      </c>
      <c r="Q27" s="1">
        <v>0</v>
      </c>
      <c r="R27" s="1">
        <v>0</v>
      </c>
      <c r="S27" s="1">
        <v>0</v>
      </c>
      <c r="T27" s="1">
        <v>0</v>
      </c>
      <c r="U27" s="4">
        <v>0</v>
      </c>
      <c r="V27" s="1">
        <v>1</v>
      </c>
      <c r="W27" s="1">
        <v>2</v>
      </c>
      <c r="X27" s="1">
        <v>0</v>
      </c>
      <c r="Y27" s="1">
        <v>0</v>
      </c>
      <c r="Z27" s="1">
        <v>0</v>
      </c>
      <c r="AA27" s="1">
        <v>4</v>
      </c>
      <c r="AB27" s="1">
        <v>0</v>
      </c>
      <c r="AC27" s="13">
        <v>2</v>
      </c>
      <c r="AD27" s="1">
        <v>1</v>
      </c>
      <c r="AE27" s="1">
        <v>0</v>
      </c>
      <c r="AF27" s="1">
        <v>0</v>
      </c>
      <c r="AG27" s="1">
        <v>0</v>
      </c>
      <c r="AH27" s="8">
        <v>1</v>
      </c>
      <c r="AI27" s="1">
        <v>3</v>
      </c>
      <c r="AJ27" s="1">
        <v>3</v>
      </c>
      <c r="AK27" s="1">
        <v>1</v>
      </c>
      <c r="AL27" s="1">
        <v>0</v>
      </c>
      <c r="AM27" s="1">
        <v>0</v>
      </c>
      <c r="AN27" s="1">
        <v>3</v>
      </c>
      <c r="AO27" s="1">
        <v>1</v>
      </c>
      <c r="AP27" s="13">
        <v>0</v>
      </c>
      <c r="AQ27" s="1">
        <v>1</v>
      </c>
      <c r="AR27" s="1">
        <v>0</v>
      </c>
      <c r="AS27" s="1">
        <v>0</v>
      </c>
      <c r="AT27" s="1">
        <v>0</v>
      </c>
      <c r="AU27" s="6"/>
      <c r="BC27" s="13"/>
      <c r="BH27" s="10"/>
      <c r="BP27" s="13"/>
      <c r="BU27" s="48"/>
      <c r="CC27" s="13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</row>
    <row r="28" spans="1:123" ht="15.75" customHeight="1" x14ac:dyDescent="0.25">
      <c r="A28" s="6" t="s">
        <v>854</v>
      </c>
      <c r="B28" s="1">
        <v>1.29</v>
      </c>
      <c r="C28" s="1">
        <v>0.85</v>
      </c>
      <c r="D28" s="1">
        <v>1.1100000000000001</v>
      </c>
      <c r="H28" s="2">
        <v>1</v>
      </c>
      <c r="I28" s="1">
        <v>5</v>
      </c>
      <c r="J28" s="1">
        <v>1</v>
      </c>
      <c r="K28" s="1">
        <v>0</v>
      </c>
      <c r="L28" s="1">
        <v>0</v>
      </c>
      <c r="M28" s="1">
        <v>1</v>
      </c>
      <c r="N28" s="1">
        <v>2</v>
      </c>
      <c r="O28" s="1">
        <v>0</v>
      </c>
      <c r="P28" s="13">
        <v>0</v>
      </c>
      <c r="Q28" s="1">
        <v>0</v>
      </c>
      <c r="R28" s="1">
        <v>0</v>
      </c>
      <c r="S28" s="1">
        <v>0</v>
      </c>
      <c r="T28" s="1">
        <v>0</v>
      </c>
      <c r="U28" s="4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3</v>
      </c>
      <c r="AB28" s="1">
        <v>1</v>
      </c>
      <c r="AC28" s="13">
        <v>0</v>
      </c>
      <c r="AD28" s="1">
        <v>0</v>
      </c>
      <c r="AE28" s="1">
        <v>0</v>
      </c>
      <c r="AF28" s="1">
        <v>0</v>
      </c>
      <c r="AG28" s="1">
        <v>0</v>
      </c>
      <c r="AH28" s="8">
        <v>0</v>
      </c>
      <c r="AI28" s="1">
        <v>0</v>
      </c>
      <c r="AJ28" s="1">
        <v>2</v>
      </c>
      <c r="AK28" s="1">
        <v>0</v>
      </c>
      <c r="AL28" s="1">
        <v>0</v>
      </c>
      <c r="AM28" s="1">
        <v>0</v>
      </c>
      <c r="AN28" s="1">
        <v>2</v>
      </c>
      <c r="AO28" s="1">
        <v>1</v>
      </c>
      <c r="AP28" s="13">
        <v>0</v>
      </c>
      <c r="AQ28" s="1">
        <v>1</v>
      </c>
      <c r="AR28" s="1">
        <v>0</v>
      </c>
      <c r="AS28" s="1">
        <v>0</v>
      </c>
      <c r="AT28" s="1">
        <v>0</v>
      </c>
      <c r="AU28" s="6"/>
      <c r="BC28" s="13"/>
      <c r="BH28" s="10"/>
      <c r="BP28" s="13"/>
      <c r="BU28" s="48"/>
      <c r="CC28" s="13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</row>
    <row r="29" spans="1:123" ht="15.75" customHeight="1" x14ac:dyDescent="0.25">
      <c r="A29" s="2" t="s">
        <v>855</v>
      </c>
      <c r="B29" s="1">
        <v>1.31</v>
      </c>
      <c r="C29" s="1">
        <v>0.82</v>
      </c>
      <c r="D29" s="1">
        <v>1.44</v>
      </c>
      <c r="H29" s="2">
        <v>0</v>
      </c>
      <c r="I29" s="1">
        <v>3</v>
      </c>
      <c r="J29" s="1">
        <v>1</v>
      </c>
      <c r="K29" s="1">
        <v>1</v>
      </c>
      <c r="L29" s="1">
        <v>0</v>
      </c>
      <c r="M29" s="1">
        <v>0</v>
      </c>
      <c r="N29" s="1">
        <v>3</v>
      </c>
      <c r="O29" s="1">
        <v>2</v>
      </c>
      <c r="P29" s="13">
        <v>1</v>
      </c>
      <c r="Q29" s="1">
        <v>0</v>
      </c>
      <c r="R29" s="1">
        <v>0</v>
      </c>
      <c r="S29" s="1">
        <v>0</v>
      </c>
      <c r="T29" s="1">
        <v>0</v>
      </c>
      <c r="U29" s="4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3">
        <v>1</v>
      </c>
      <c r="AD29" s="1">
        <v>0</v>
      </c>
      <c r="AE29" s="1">
        <v>0</v>
      </c>
      <c r="AF29" s="1">
        <v>0</v>
      </c>
      <c r="AG29" s="1">
        <v>0</v>
      </c>
      <c r="AH29" s="8">
        <v>2</v>
      </c>
      <c r="AI29" s="1">
        <v>3</v>
      </c>
      <c r="AJ29" s="1">
        <v>1</v>
      </c>
      <c r="AK29" s="1">
        <v>0</v>
      </c>
      <c r="AL29" s="1">
        <v>0</v>
      </c>
      <c r="AM29" s="1">
        <v>0</v>
      </c>
      <c r="AN29" s="1">
        <v>2</v>
      </c>
      <c r="AO29" s="1">
        <v>0</v>
      </c>
      <c r="AP29" s="13">
        <v>0</v>
      </c>
      <c r="AQ29" s="1">
        <v>2</v>
      </c>
      <c r="AR29" s="1">
        <v>0</v>
      </c>
      <c r="AS29" s="1">
        <v>0</v>
      </c>
      <c r="AT29" s="1">
        <v>0</v>
      </c>
      <c r="AU29" s="6"/>
      <c r="BC29" s="13"/>
      <c r="BH29" s="10"/>
      <c r="BP29" s="13"/>
      <c r="BU29" s="48"/>
      <c r="CC29" s="13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</row>
    <row r="30" spans="1:123" ht="15.75" customHeight="1" x14ac:dyDescent="0.25">
      <c r="A30" s="6" t="s">
        <v>856</v>
      </c>
      <c r="B30" s="1">
        <v>0.8</v>
      </c>
      <c r="C30" s="1">
        <v>1.56</v>
      </c>
      <c r="D30" s="1">
        <v>0.93</v>
      </c>
      <c r="H30" s="2">
        <v>1</v>
      </c>
      <c r="I30" s="1">
        <v>4</v>
      </c>
      <c r="J30" s="1">
        <v>1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3">
        <v>0</v>
      </c>
      <c r="Q30" s="1">
        <v>0</v>
      </c>
      <c r="R30" s="1">
        <v>0</v>
      </c>
      <c r="S30" s="1">
        <v>0</v>
      </c>
      <c r="T30" s="1">
        <v>0</v>
      </c>
      <c r="U30" s="4">
        <v>0</v>
      </c>
      <c r="V30" s="1">
        <v>2</v>
      </c>
      <c r="W30" s="1">
        <v>1</v>
      </c>
      <c r="X30" s="1">
        <v>1</v>
      </c>
      <c r="Y30" s="1">
        <v>0</v>
      </c>
      <c r="Z30" s="1">
        <v>0</v>
      </c>
      <c r="AA30" s="1">
        <v>5</v>
      </c>
      <c r="AB30" s="1">
        <v>0</v>
      </c>
      <c r="AC30" s="13">
        <v>1</v>
      </c>
      <c r="AD30" s="1">
        <v>0</v>
      </c>
      <c r="AE30" s="1">
        <v>1</v>
      </c>
      <c r="AF30" s="1">
        <v>0</v>
      </c>
      <c r="AG30" s="1">
        <v>0</v>
      </c>
      <c r="AH30" s="8">
        <v>0</v>
      </c>
      <c r="AI30" s="1">
        <v>3</v>
      </c>
      <c r="AJ30" s="1">
        <v>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3">
        <v>0</v>
      </c>
      <c r="AQ30" s="1">
        <v>0</v>
      </c>
      <c r="AR30" s="1">
        <v>0</v>
      </c>
      <c r="AS30" s="1">
        <v>0</v>
      </c>
      <c r="AT30" s="1">
        <v>0</v>
      </c>
      <c r="AU30" s="6"/>
      <c r="BC30" s="13"/>
      <c r="BH30" s="10"/>
      <c r="BP30" s="13"/>
      <c r="BU30" s="48"/>
      <c r="CC30" s="13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</row>
    <row r="31" spans="1:123" ht="15.75" customHeight="1" x14ac:dyDescent="0.25">
      <c r="A31" s="44">
        <v>45679</v>
      </c>
      <c r="B31" s="2" t="s">
        <v>857</v>
      </c>
      <c r="C31" s="2"/>
      <c r="D31" s="2"/>
      <c r="E31" s="2"/>
      <c r="F31" s="2"/>
      <c r="G31" s="2"/>
      <c r="H31" s="2"/>
      <c r="P31" s="13"/>
      <c r="U31" s="4"/>
      <c r="AC31" s="13"/>
      <c r="AH31" s="8"/>
      <c r="AP31" s="13"/>
      <c r="AU31" s="6"/>
      <c r="BC31" s="13"/>
      <c r="BH31" s="10"/>
      <c r="BP31" s="13"/>
      <c r="BU31" s="48"/>
      <c r="CC31" s="13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</row>
    <row r="32" spans="1:123" ht="15.75" customHeight="1" x14ac:dyDescent="0.25">
      <c r="A32" s="2" t="s">
        <v>858</v>
      </c>
      <c r="B32" s="1">
        <v>1.63</v>
      </c>
      <c r="C32" s="1">
        <v>1.26</v>
      </c>
      <c r="D32" s="1">
        <v>1.72</v>
      </c>
      <c r="H32" s="2">
        <v>0</v>
      </c>
      <c r="I32" s="1">
        <v>1</v>
      </c>
      <c r="J32" s="1">
        <v>0</v>
      </c>
      <c r="K32" s="1">
        <v>0</v>
      </c>
      <c r="L32" s="1">
        <v>0</v>
      </c>
      <c r="M32" s="1">
        <v>2</v>
      </c>
      <c r="N32" s="1">
        <v>2</v>
      </c>
      <c r="O32" s="1">
        <v>0</v>
      </c>
      <c r="P32" s="13">
        <v>0</v>
      </c>
      <c r="Q32" s="1">
        <v>0</v>
      </c>
      <c r="R32" s="1">
        <v>0</v>
      </c>
      <c r="S32" s="1">
        <v>0</v>
      </c>
      <c r="T32" s="1">
        <v>0</v>
      </c>
      <c r="U32" s="4">
        <v>0</v>
      </c>
      <c r="V32" s="1">
        <v>2</v>
      </c>
      <c r="W32" s="1">
        <v>0</v>
      </c>
      <c r="X32" s="1">
        <v>0</v>
      </c>
      <c r="Y32" s="1">
        <v>0</v>
      </c>
      <c r="Z32" s="1">
        <v>0</v>
      </c>
      <c r="AA32" s="1">
        <v>2</v>
      </c>
      <c r="AB32" s="1">
        <v>0</v>
      </c>
      <c r="AC32" s="13">
        <v>0</v>
      </c>
      <c r="AD32" s="1">
        <v>0</v>
      </c>
      <c r="AE32" s="1">
        <v>0</v>
      </c>
      <c r="AF32" s="1">
        <v>0</v>
      </c>
      <c r="AG32" s="1">
        <v>0</v>
      </c>
      <c r="AH32" s="8">
        <v>1</v>
      </c>
      <c r="AI32" s="1">
        <v>5</v>
      </c>
      <c r="AJ32" s="1">
        <v>1</v>
      </c>
      <c r="AK32" s="1">
        <v>0</v>
      </c>
      <c r="AL32" s="1">
        <v>1</v>
      </c>
      <c r="AM32" s="1">
        <v>2</v>
      </c>
      <c r="AN32" s="1">
        <v>3</v>
      </c>
      <c r="AO32" s="1">
        <v>0</v>
      </c>
      <c r="AP32" s="13">
        <v>1</v>
      </c>
      <c r="AQ32" s="1">
        <v>0</v>
      </c>
      <c r="AR32" s="1">
        <v>0</v>
      </c>
      <c r="AS32" s="1">
        <v>0</v>
      </c>
      <c r="AT32" s="1">
        <v>0</v>
      </c>
      <c r="AU32" s="6"/>
      <c r="BC32" s="13"/>
      <c r="BH32" s="10"/>
      <c r="BP32" s="13"/>
      <c r="BU32" s="48"/>
      <c r="CC32" s="13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</row>
    <row r="33" spans="1:123" ht="15.75" customHeight="1" x14ac:dyDescent="0.25">
      <c r="A33" s="2" t="s">
        <v>859</v>
      </c>
      <c r="B33" s="1">
        <v>1.35</v>
      </c>
      <c r="C33" s="1">
        <v>1.38</v>
      </c>
      <c r="D33" s="1">
        <v>1.17</v>
      </c>
      <c r="H33" s="2">
        <v>0</v>
      </c>
      <c r="I33" s="1">
        <v>1</v>
      </c>
      <c r="J33" s="1">
        <v>2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3">
        <v>0</v>
      </c>
      <c r="Q33" s="1">
        <v>0</v>
      </c>
      <c r="R33" s="1">
        <v>0</v>
      </c>
      <c r="S33" s="1">
        <v>0</v>
      </c>
      <c r="T33" s="1">
        <v>0</v>
      </c>
      <c r="U33" s="4">
        <v>1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3</v>
      </c>
      <c r="AB33" s="1">
        <v>0</v>
      </c>
      <c r="AC33" s="13">
        <v>1</v>
      </c>
      <c r="AD33" s="1">
        <v>0</v>
      </c>
      <c r="AE33" s="1">
        <v>0</v>
      </c>
      <c r="AF33" s="1">
        <v>0</v>
      </c>
      <c r="AG33" s="1">
        <v>0</v>
      </c>
      <c r="AH33" s="8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  <c r="AO33" s="1">
        <v>0</v>
      </c>
      <c r="AP33" s="13">
        <v>1</v>
      </c>
      <c r="AQ33" s="1">
        <v>0</v>
      </c>
      <c r="AR33" s="1">
        <v>0</v>
      </c>
      <c r="AS33" s="1">
        <v>0</v>
      </c>
      <c r="AT33" s="1">
        <v>0</v>
      </c>
      <c r="AU33" s="6"/>
      <c r="BC33" s="13"/>
      <c r="BH33" s="10"/>
      <c r="BP33" s="13"/>
      <c r="BU33" s="48"/>
      <c r="CC33" s="13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</row>
    <row r="34" spans="1:123" ht="15.75" customHeight="1" x14ac:dyDescent="0.25">
      <c r="A34" s="6" t="s">
        <v>860</v>
      </c>
      <c r="B34" s="1">
        <v>1.36</v>
      </c>
      <c r="C34" s="1">
        <v>0.87</v>
      </c>
      <c r="D34" s="1">
        <v>1.28</v>
      </c>
      <c r="H34" s="2">
        <v>1</v>
      </c>
      <c r="I34" s="1">
        <v>5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0</v>
      </c>
      <c r="P34" s="13">
        <v>0</v>
      </c>
      <c r="Q34" s="1">
        <v>1</v>
      </c>
      <c r="R34" s="1">
        <v>0</v>
      </c>
      <c r="S34" s="1">
        <v>0</v>
      </c>
      <c r="T34" s="1">
        <v>0</v>
      </c>
      <c r="U34" s="4">
        <v>0</v>
      </c>
      <c r="V34" s="1">
        <v>1</v>
      </c>
      <c r="W34" s="1">
        <v>1</v>
      </c>
      <c r="X34" s="1">
        <v>0</v>
      </c>
      <c r="Y34" s="1">
        <v>0</v>
      </c>
      <c r="Z34" s="1">
        <v>0</v>
      </c>
      <c r="AA34" s="1">
        <v>3</v>
      </c>
      <c r="AB34" s="1">
        <v>0</v>
      </c>
      <c r="AC34" s="13">
        <v>0</v>
      </c>
      <c r="AD34" s="1">
        <v>0</v>
      </c>
      <c r="AE34" s="1">
        <v>0</v>
      </c>
      <c r="AF34" s="1">
        <v>0</v>
      </c>
      <c r="AG34" s="1">
        <v>0</v>
      </c>
      <c r="AH34" s="8">
        <v>1</v>
      </c>
      <c r="AI34" s="1">
        <v>5</v>
      </c>
      <c r="AJ34" s="1">
        <v>2</v>
      </c>
      <c r="AK34" s="1">
        <v>0</v>
      </c>
      <c r="AL34" s="1">
        <v>0</v>
      </c>
      <c r="AM34" s="1">
        <v>1</v>
      </c>
      <c r="AN34" s="1">
        <v>2</v>
      </c>
      <c r="AO34" s="1">
        <v>0</v>
      </c>
      <c r="AP34" s="13">
        <v>0</v>
      </c>
      <c r="AQ34" s="1">
        <v>0</v>
      </c>
      <c r="AR34" s="1">
        <v>0</v>
      </c>
      <c r="AS34" s="1">
        <v>0</v>
      </c>
      <c r="AT34" s="1">
        <v>0</v>
      </c>
      <c r="AU34" s="6"/>
      <c r="BC34" s="13"/>
      <c r="BH34" s="10"/>
      <c r="BP34" s="13"/>
      <c r="BU34" s="48"/>
      <c r="CC34" s="13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</row>
    <row r="35" spans="1:123" ht="15.75" customHeight="1" x14ac:dyDescent="0.25">
      <c r="A35" s="6" t="s">
        <v>861</v>
      </c>
      <c r="B35" s="1">
        <v>1.07</v>
      </c>
      <c r="C35" s="1">
        <v>1.1000000000000001</v>
      </c>
      <c r="D35" s="1">
        <v>0.78</v>
      </c>
      <c r="H35" s="2">
        <v>2</v>
      </c>
      <c r="I35" s="1">
        <v>1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3">
        <v>0</v>
      </c>
      <c r="Q35" s="1">
        <v>1</v>
      </c>
      <c r="R35" s="1">
        <v>0</v>
      </c>
      <c r="S35" s="1">
        <v>0</v>
      </c>
      <c r="T35" s="1">
        <v>0</v>
      </c>
      <c r="U35" s="4">
        <v>1</v>
      </c>
      <c r="V35" s="1">
        <v>2</v>
      </c>
      <c r="W35" s="1">
        <v>1</v>
      </c>
      <c r="X35" s="1">
        <v>0</v>
      </c>
      <c r="Y35" s="1">
        <v>0</v>
      </c>
      <c r="Z35" s="1">
        <v>0</v>
      </c>
      <c r="AA35" s="1">
        <v>5</v>
      </c>
      <c r="AB35" s="1">
        <v>0</v>
      </c>
      <c r="AC35" s="13">
        <v>1</v>
      </c>
      <c r="AD35" s="1">
        <v>0</v>
      </c>
      <c r="AE35" s="1">
        <v>0</v>
      </c>
      <c r="AF35" s="1">
        <v>0</v>
      </c>
      <c r="AG35" s="1">
        <v>0</v>
      </c>
      <c r="AH35" s="8">
        <v>0</v>
      </c>
      <c r="AI35" s="1">
        <v>1</v>
      </c>
      <c r="AJ35" s="1">
        <v>1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3">
        <v>0</v>
      </c>
      <c r="AQ35" s="1">
        <v>0</v>
      </c>
      <c r="AR35" s="1">
        <v>0</v>
      </c>
      <c r="AS35" s="1">
        <v>1</v>
      </c>
      <c r="AT35" s="1">
        <v>0</v>
      </c>
      <c r="AU35" s="6"/>
      <c r="BC35" s="13"/>
      <c r="BH35" s="10"/>
      <c r="BP35" s="13"/>
      <c r="BU35" s="48"/>
      <c r="CC35" s="13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</row>
    <row r="36" spans="1:123" ht="15.75" customHeight="1" x14ac:dyDescent="0.25">
      <c r="A36" s="50">
        <v>45680</v>
      </c>
      <c r="B36" s="4" t="s">
        <v>862</v>
      </c>
      <c r="C36" s="4"/>
      <c r="D36" s="4"/>
      <c r="E36" s="4"/>
      <c r="F36" s="4"/>
      <c r="G36" s="4"/>
      <c r="H36" s="2"/>
      <c r="P36" s="13"/>
      <c r="U36" s="4"/>
      <c r="AC36" s="13"/>
      <c r="AH36" s="8"/>
      <c r="AP36" s="13"/>
      <c r="AU36" s="6"/>
      <c r="BC36" s="13"/>
      <c r="BH36" s="10"/>
      <c r="BP36" s="13"/>
      <c r="BU36" s="48"/>
      <c r="CC36" s="13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</row>
    <row r="37" spans="1:123" ht="15.75" customHeight="1" x14ac:dyDescent="0.25">
      <c r="A37" s="2" t="s">
        <v>863</v>
      </c>
      <c r="B37" s="1">
        <v>1.75</v>
      </c>
      <c r="C37" s="1">
        <v>1.03</v>
      </c>
      <c r="D37" s="1">
        <v>1.1499999999999999</v>
      </c>
      <c r="H37" s="2">
        <v>1</v>
      </c>
      <c r="I37" s="1">
        <v>3</v>
      </c>
      <c r="J37" s="1">
        <v>1</v>
      </c>
      <c r="K37" s="1">
        <v>0</v>
      </c>
      <c r="L37" s="1">
        <v>0</v>
      </c>
      <c r="M37" s="1">
        <v>0</v>
      </c>
      <c r="N37" s="1">
        <v>3</v>
      </c>
      <c r="O37" s="1">
        <v>0</v>
      </c>
      <c r="P37" s="13">
        <v>0</v>
      </c>
      <c r="Q37" s="1">
        <v>0</v>
      </c>
      <c r="R37" s="1">
        <v>0</v>
      </c>
      <c r="S37" s="1">
        <v>0</v>
      </c>
      <c r="T37" s="1">
        <v>0</v>
      </c>
      <c r="U37" s="4">
        <v>0</v>
      </c>
      <c r="V37" s="1">
        <v>1</v>
      </c>
      <c r="W37" s="1">
        <v>0</v>
      </c>
      <c r="X37" s="1">
        <v>0</v>
      </c>
      <c r="Y37" s="1">
        <v>0</v>
      </c>
      <c r="Z37" s="1">
        <v>2</v>
      </c>
      <c r="AA37" s="1">
        <v>2</v>
      </c>
      <c r="AB37" s="1">
        <v>0</v>
      </c>
      <c r="AC37" s="13">
        <v>0</v>
      </c>
      <c r="AD37" s="1">
        <v>0</v>
      </c>
      <c r="AE37" s="1">
        <v>0</v>
      </c>
      <c r="AF37" s="1">
        <v>0</v>
      </c>
      <c r="AG37" s="1">
        <v>0</v>
      </c>
      <c r="AH37" s="8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  <c r="AO37" s="1">
        <v>0</v>
      </c>
      <c r="AP37" s="13">
        <v>1</v>
      </c>
      <c r="AQ37" s="1">
        <v>0</v>
      </c>
      <c r="AR37" s="1">
        <v>0</v>
      </c>
      <c r="AS37" s="1">
        <v>0</v>
      </c>
      <c r="AT37" s="1">
        <v>0</v>
      </c>
      <c r="AU37" s="6"/>
      <c r="BC37" s="13"/>
      <c r="BH37" s="10"/>
      <c r="BP37" s="13"/>
      <c r="BU37" s="48"/>
      <c r="CC37" s="13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</row>
    <row r="38" spans="1:123" ht="15.75" customHeight="1" x14ac:dyDescent="0.25">
      <c r="A38" s="2" t="s">
        <v>864</v>
      </c>
      <c r="B38" s="1">
        <v>1.55</v>
      </c>
      <c r="C38" s="1">
        <v>1.27</v>
      </c>
      <c r="D38" s="1">
        <v>0.76</v>
      </c>
      <c r="H38" s="2">
        <v>0</v>
      </c>
      <c r="I38" s="1">
        <v>1</v>
      </c>
      <c r="J38" s="1">
        <v>2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3">
        <v>0</v>
      </c>
      <c r="Q38" s="1">
        <v>0</v>
      </c>
      <c r="R38" s="1">
        <v>0</v>
      </c>
      <c r="S38" s="1">
        <v>0</v>
      </c>
      <c r="T38" s="1">
        <v>0</v>
      </c>
      <c r="U38" s="4">
        <v>0</v>
      </c>
      <c r="V38" s="1">
        <v>3</v>
      </c>
      <c r="W38" s="1">
        <v>3</v>
      </c>
      <c r="X38" s="1">
        <v>0</v>
      </c>
      <c r="Y38" s="1">
        <v>0</v>
      </c>
      <c r="Z38" s="1">
        <v>0</v>
      </c>
      <c r="AA38" s="1">
        <v>3</v>
      </c>
      <c r="AB38" s="1">
        <v>0</v>
      </c>
      <c r="AC38" s="13">
        <v>0</v>
      </c>
      <c r="AD38" s="1">
        <v>0</v>
      </c>
      <c r="AE38" s="1">
        <v>0</v>
      </c>
      <c r="AF38" s="1">
        <v>0</v>
      </c>
      <c r="AG38" s="1">
        <v>0</v>
      </c>
      <c r="AH38" s="8">
        <v>0</v>
      </c>
      <c r="AI38" s="1">
        <v>4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3">
        <v>0</v>
      </c>
      <c r="AQ38" s="1">
        <v>0</v>
      </c>
      <c r="AR38" s="1">
        <v>0</v>
      </c>
      <c r="AS38" s="1">
        <v>0</v>
      </c>
      <c r="AT38" s="1">
        <v>0</v>
      </c>
      <c r="AU38" s="6"/>
      <c r="BC38" s="13"/>
      <c r="BH38" s="10"/>
      <c r="BP38" s="13"/>
      <c r="BU38" s="48"/>
      <c r="CC38" s="13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</row>
    <row r="39" spans="1:123" ht="15.75" customHeight="1" x14ac:dyDescent="0.25">
      <c r="A39" s="2" t="s">
        <v>865</v>
      </c>
      <c r="B39" s="1">
        <v>1.63</v>
      </c>
      <c r="C39" s="1">
        <v>2.06</v>
      </c>
      <c r="D39" s="1">
        <v>1.0900000000000001</v>
      </c>
      <c r="H39" s="2">
        <v>0</v>
      </c>
      <c r="I39" s="1">
        <v>2</v>
      </c>
      <c r="J39" s="1">
        <v>2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3">
        <v>0</v>
      </c>
      <c r="Q39" s="1">
        <v>1</v>
      </c>
      <c r="R39" s="1">
        <v>0</v>
      </c>
      <c r="S39" s="1">
        <v>0</v>
      </c>
      <c r="T39" s="1">
        <v>0</v>
      </c>
      <c r="U39" s="4">
        <v>0</v>
      </c>
      <c r="V39" s="1">
        <v>0</v>
      </c>
      <c r="W39" s="1">
        <v>2</v>
      </c>
      <c r="X39" s="1">
        <v>0</v>
      </c>
      <c r="Y39" s="1">
        <v>0</v>
      </c>
      <c r="Z39" s="1">
        <v>5</v>
      </c>
      <c r="AA39" s="1">
        <v>3</v>
      </c>
      <c r="AB39" s="1">
        <v>0</v>
      </c>
      <c r="AC39" s="13">
        <v>1</v>
      </c>
      <c r="AD39" s="1">
        <v>0</v>
      </c>
      <c r="AE39" s="1">
        <v>1</v>
      </c>
      <c r="AF39" s="1">
        <v>0</v>
      </c>
      <c r="AG39" s="1">
        <v>0</v>
      </c>
      <c r="AH39" s="8">
        <v>0</v>
      </c>
      <c r="AI39" s="1">
        <v>3</v>
      </c>
      <c r="AJ39" s="1">
        <v>0</v>
      </c>
      <c r="AK39" s="1">
        <v>0</v>
      </c>
      <c r="AL39" s="1">
        <v>0</v>
      </c>
      <c r="AM39" s="1">
        <v>0</v>
      </c>
      <c r="AN39" s="1">
        <v>2</v>
      </c>
      <c r="AO39" s="1">
        <v>0</v>
      </c>
      <c r="AP39" s="13">
        <v>0</v>
      </c>
      <c r="AQ39" s="1">
        <v>0</v>
      </c>
      <c r="AR39" s="1">
        <v>0</v>
      </c>
      <c r="AS39" s="1">
        <v>0</v>
      </c>
      <c r="AT39" s="1">
        <v>0</v>
      </c>
      <c r="AU39" s="6"/>
      <c r="BC39" s="13"/>
      <c r="BH39" s="10"/>
      <c r="BP39" s="13"/>
      <c r="BU39" s="48"/>
      <c r="CC39" s="13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</row>
    <row r="40" spans="1:123" ht="15.75" customHeight="1" x14ac:dyDescent="0.25">
      <c r="A40" s="6" t="s">
        <v>866</v>
      </c>
      <c r="B40" s="1">
        <v>0.94</v>
      </c>
      <c r="C40" s="1">
        <v>0.84</v>
      </c>
      <c r="D40" s="1">
        <v>1.53</v>
      </c>
      <c r="H40" s="2">
        <v>0</v>
      </c>
      <c r="I40" s="1">
        <v>4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0</v>
      </c>
      <c r="P40" s="13">
        <v>0</v>
      </c>
      <c r="Q40" s="1">
        <v>0</v>
      </c>
      <c r="R40" s="1">
        <v>0</v>
      </c>
      <c r="S40" s="1">
        <v>0</v>
      </c>
      <c r="T40" s="1">
        <v>0</v>
      </c>
      <c r="U40" s="4">
        <v>0</v>
      </c>
      <c r="V40" s="1">
        <v>1</v>
      </c>
      <c r="W40" s="1">
        <v>1</v>
      </c>
      <c r="X40" s="1">
        <v>0</v>
      </c>
      <c r="Y40" s="1">
        <v>0</v>
      </c>
      <c r="Z40" s="1">
        <v>0</v>
      </c>
      <c r="AA40" s="1">
        <v>3</v>
      </c>
      <c r="AB40" s="1">
        <v>0</v>
      </c>
      <c r="AC40" s="13">
        <v>0</v>
      </c>
      <c r="AD40" s="1">
        <v>0</v>
      </c>
      <c r="AE40" s="1">
        <v>0</v>
      </c>
      <c r="AF40" s="1">
        <v>0</v>
      </c>
      <c r="AG40" s="1">
        <v>0</v>
      </c>
      <c r="AH40" s="8">
        <v>2</v>
      </c>
      <c r="AI40" s="1">
        <v>3</v>
      </c>
      <c r="AJ40" s="1">
        <v>1</v>
      </c>
      <c r="AK40" s="1">
        <v>0</v>
      </c>
      <c r="AL40" s="1">
        <v>0</v>
      </c>
      <c r="AM40" s="1">
        <v>0</v>
      </c>
      <c r="AN40" s="1">
        <v>2</v>
      </c>
      <c r="AO40" s="1">
        <v>0</v>
      </c>
      <c r="AP40" s="13">
        <v>0</v>
      </c>
      <c r="AQ40" s="1">
        <v>0</v>
      </c>
      <c r="AR40" s="1">
        <v>0</v>
      </c>
      <c r="AS40" s="1">
        <v>0</v>
      </c>
      <c r="AT40" s="1">
        <v>0</v>
      </c>
      <c r="AU40" s="6"/>
      <c r="BC40" s="13"/>
      <c r="BH40" s="10"/>
      <c r="BP40" s="13"/>
      <c r="BU40" s="48"/>
      <c r="CC40" s="13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</row>
    <row r="41" spans="1:123" ht="15.75" customHeight="1" x14ac:dyDescent="0.25">
      <c r="A41" s="4" t="s">
        <v>867</v>
      </c>
      <c r="B41" s="1">
        <v>1.47</v>
      </c>
      <c r="C41" s="1">
        <v>0.7</v>
      </c>
      <c r="D41" s="1">
        <v>0.8</v>
      </c>
      <c r="H41" s="2">
        <v>2</v>
      </c>
      <c r="I41" s="1">
        <v>2</v>
      </c>
      <c r="J41" s="1">
        <v>2</v>
      </c>
      <c r="K41" s="1">
        <v>1</v>
      </c>
      <c r="L41" s="1">
        <v>0</v>
      </c>
      <c r="M41" s="1">
        <v>7</v>
      </c>
      <c r="N41" s="1">
        <v>2</v>
      </c>
      <c r="O41" s="1">
        <v>0</v>
      </c>
      <c r="P41" s="13">
        <v>0</v>
      </c>
      <c r="Q41" s="1">
        <v>0</v>
      </c>
      <c r="R41" s="1">
        <v>0</v>
      </c>
      <c r="S41" s="1">
        <v>0</v>
      </c>
      <c r="T41" s="1">
        <v>0</v>
      </c>
      <c r="U41" s="4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3">
        <v>0</v>
      </c>
      <c r="AD41" s="1">
        <v>0</v>
      </c>
      <c r="AE41" s="1">
        <v>0</v>
      </c>
      <c r="AF41" s="1">
        <v>0</v>
      </c>
      <c r="AG41" s="1">
        <v>0</v>
      </c>
      <c r="AH41" s="8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0</v>
      </c>
      <c r="AP41" s="13">
        <v>0</v>
      </c>
      <c r="AQ41" s="1">
        <v>0</v>
      </c>
      <c r="AR41" s="1">
        <v>0</v>
      </c>
      <c r="AS41" s="1">
        <v>0</v>
      </c>
      <c r="AT41" s="1">
        <v>0</v>
      </c>
      <c r="AU41" s="6"/>
      <c r="BC41" s="13"/>
      <c r="BH41" s="10"/>
      <c r="BP41" s="13"/>
      <c r="BU41" s="48"/>
      <c r="CC41" s="13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</row>
    <row r="42" spans="1:123" ht="15.75" customHeight="1" x14ac:dyDescent="0.25">
      <c r="A42" s="2" t="s">
        <v>868</v>
      </c>
      <c r="B42" s="1">
        <v>1.99</v>
      </c>
      <c r="C42" s="1">
        <v>1.24</v>
      </c>
      <c r="D42" s="1">
        <v>1.38</v>
      </c>
      <c r="H42" s="2">
        <v>1</v>
      </c>
      <c r="I42" s="1">
        <v>3</v>
      </c>
      <c r="J42" s="1">
        <v>2</v>
      </c>
      <c r="K42" s="1">
        <v>2</v>
      </c>
      <c r="L42" s="1">
        <v>0</v>
      </c>
      <c r="M42" s="1">
        <v>0</v>
      </c>
      <c r="N42" s="1">
        <v>6</v>
      </c>
      <c r="O42" s="1">
        <v>0</v>
      </c>
      <c r="P42" s="13">
        <v>1</v>
      </c>
      <c r="Q42" s="1">
        <v>0</v>
      </c>
      <c r="R42" s="1">
        <v>0</v>
      </c>
      <c r="S42" s="1">
        <v>0</v>
      </c>
      <c r="T42" s="1">
        <v>0</v>
      </c>
      <c r="U42" s="4">
        <v>0</v>
      </c>
      <c r="V42" s="1">
        <v>1</v>
      </c>
      <c r="W42" s="1">
        <v>1</v>
      </c>
      <c r="X42" s="1">
        <v>0</v>
      </c>
      <c r="Y42" s="1">
        <v>0</v>
      </c>
      <c r="Z42" s="1">
        <v>0</v>
      </c>
      <c r="AA42" s="1">
        <v>6</v>
      </c>
      <c r="AB42" s="1">
        <v>0</v>
      </c>
      <c r="AC42" s="13">
        <v>0</v>
      </c>
      <c r="AD42" s="1">
        <v>0</v>
      </c>
      <c r="AE42" s="1">
        <v>0</v>
      </c>
      <c r="AF42" s="1">
        <v>0</v>
      </c>
      <c r="AG42" s="1">
        <v>0</v>
      </c>
      <c r="AH42" s="8">
        <v>1</v>
      </c>
      <c r="AI42" s="1">
        <v>5</v>
      </c>
      <c r="AJ42" s="1">
        <v>0</v>
      </c>
      <c r="AK42" s="1">
        <v>0</v>
      </c>
      <c r="AL42" s="1">
        <v>0</v>
      </c>
      <c r="AM42" s="1">
        <v>0</v>
      </c>
      <c r="AN42" s="1">
        <v>3</v>
      </c>
      <c r="AO42" s="1">
        <v>1</v>
      </c>
      <c r="AP42" s="13">
        <v>0</v>
      </c>
      <c r="AQ42" s="1">
        <v>0</v>
      </c>
      <c r="AR42" s="1">
        <v>0</v>
      </c>
      <c r="AS42" s="1">
        <v>0</v>
      </c>
      <c r="AT42" s="1">
        <v>0</v>
      </c>
      <c r="AU42" s="6"/>
      <c r="BC42" s="13"/>
      <c r="BH42" s="10"/>
      <c r="BP42" s="13"/>
      <c r="BU42" s="48"/>
      <c r="CC42" s="13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</row>
    <row r="43" spans="1:123" ht="15.75" customHeight="1" x14ac:dyDescent="0.25">
      <c r="A43" s="50">
        <v>45689</v>
      </c>
      <c r="B43" s="50"/>
      <c r="C43" s="50"/>
      <c r="D43" s="50"/>
      <c r="E43" s="50"/>
      <c r="F43" s="4"/>
      <c r="G43" s="4"/>
      <c r="H43" s="2"/>
      <c r="I43" s="35"/>
      <c r="J43" s="35"/>
      <c r="K43" s="35"/>
      <c r="L43" s="35"/>
      <c r="M43" s="35"/>
      <c r="N43" s="35"/>
      <c r="O43" s="35"/>
      <c r="P43" s="13"/>
      <c r="Q43" s="35"/>
      <c r="R43" s="35"/>
      <c r="S43" s="35"/>
      <c r="T43" s="35"/>
      <c r="U43" s="4"/>
      <c r="V43" s="35"/>
      <c r="W43" s="35"/>
      <c r="X43" s="35"/>
      <c r="Y43" s="35"/>
      <c r="Z43" s="35"/>
      <c r="AA43" s="35"/>
      <c r="AB43" s="35"/>
      <c r="AC43" s="13"/>
      <c r="AD43" s="35"/>
      <c r="AE43" s="35"/>
      <c r="AF43" s="35"/>
      <c r="AG43" s="35"/>
      <c r="AH43" s="8"/>
      <c r="AI43" s="35"/>
      <c r="AJ43" s="35"/>
      <c r="AK43" s="35"/>
      <c r="AL43" s="35"/>
      <c r="AM43" s="35"/>
      <c r="AN43" s="35"/>
      <c r="AO43" s="35"/>
      <c r="AP43" s="13"/>
      <c r="AQ43" s="35"/>
      <c r="AR43" s="35"/>
      <c r="AS43" s="35"/>
      <c r="AT43" s="35"/>
      <c r="AU43" s="6"/>
      <c r="AV43" s="35"/>
      <c r="AW43" s="35"/>
      <c r="AX43" s="35"/>
      <c r="AY43" s="35"/>
      <c r="AZ43" s="35"/>
      <c r="BA43" s="35"/>
      <c r="BB43" s="35"/>
      <c r="BC43" s="13"/>
      <c r="BD43" s="35"/>
      <c r="BE43" s="35"/>
      <c r="BF43" s="35"/>
      <c r="BG43" s="35"/>
      <c r="BH43" s="10"/>
      <c r="BI43" s="35"/>
      <c r="BJ43" s="35"/>
      <c r="BK43" s="35"/>
      <c r="BL43" s="35"/>
      <c r="BM43" s="35"/>
      <c r="BN43" s="35"/>
      <c r="BO43" s="35"/>
      <c r="BP43" s="13"/>
      <c r="BQ43" s="35"/>
      <c r="BR43" s="35"/>
      <c r="BS43" s="35"/>
      <c r="BT43" s="35"/>
      <c r="BU43" s="48"/>
      <c r="BV43" s="35"/>
      <c r="BW43" s="35"/>
      <c r="BX43" s="35"/>
      <c r="BY43" s="35"/>
      <c r="BZ43" s="35"/>
      <c r="CA43" s="35"/>
      <c r="CB43" s="35"/>
      <c r="CC43" s="13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</row>
    <row r="44" spans="1:123" ht="15.75" customHeight="1" x14ac:dyDescent="0.25">
      <c r="A44" s="6" t="s">
        <v>869</v>
      </c>
      <c r="B44" s="36">
        <v>0.81</v>
      </c>
      <c r="C44" s="36">
        <v>1.01</v>
      </c>
      <c r="D44" s="36">
        <v>1.4</v>
      </c>
      <c r="E44" s="35"/>
      <c r="H44" s="2">
        <v>1</v>
      </c>
      <c r="I44" s="36">
        <v>4</v>
      </c>
      <c r="J44" s="36">
        <v>1</v>
      </c>
      <c r="K44" s="36">
        <v>0</v>
      </c>
      <c r="L44" s="36">
        <v>0</v>
      </c>
      <c r="M44" s="36">
        <v>0</v>
      </c>
      <c r="N44" s="36">
        <v>3</v>
      </c>
      <c r="O44" s="36">
        <v>1</v>
      </c>
      <c r="P44" s="13">
        <v>1</v>
      </c>
      <c r="Q44" s="36">
        <v>0</v>
      </c>
      <c r="R44" s="36">
        <v>0</v>
      </c>
      <c r="S44" s="36">
        <v>0</v>
      </c>
      <c r="T44" s="36">
        <v>0</v>
      </c>
      <c r="U44" s="4">
        <v>3</v>
      </c>
      <c r="V44" s="36">
        <v>2</v>
      </c>
      <c r="W44" s="36">
        <v>0</v>
      </c>
      <c r="X44" s="36">
        <v>1</v>
      </c>
      <c r="Y44" s="36">
        <v>0</v>
      </c>
      <c r="Z44" s="36">
        <v>1</v>
      </c>
      <c r="AA44" s="36">
        <v>4</v>
      </c>
      <c r="AB44" s="36">
        <v>0</v>
      </c>
      <c r="AC44" s="13">
        <v>0</v>
      </c>
      <c r="AD44" s="36">
        <v>1</v>
      </c>
      <c r="AE44" s="36">
        <v>0</v>
      </c>
      <c r="AF44" s="36">
        <v>0</v>
      </c>
      <c r="AG44" s="36">
        <v>0</v>
      </c>
      <c r="AH44" s="46">
        <v>2</v>
      </c>
      <c r="AI44" s="36">
        <v>0</v>
      </c>
      <c r="AJ44" s="36">
        <v>0</v>
      </c>
      <c r="AK44" s="36">
        <v>2</v>
      </c>
      <c r="AL44" s="36">
        <v>0</v>
      </c>
      <c r="AM44" s="36">
        <v>0</v>
      </c>
      <c r="AN44" s="36">
        <v>5</v>
      </c>
      <c r="AO44" s="36">
        <v>1</v>
      </c>
      <c r="AP44" s="13">
        <v>0</v>
      </c>
      <c r="AQ44" s="36">
        <v>1</v>
      </c>
      <c r="AR44" s="36">
        <v>1</v>
      </c>
      <c r="AS44" s="36">
        <v>0</v>
      </c>
      <c r="AT44" s="36">
        <v>0</v>
      </c>
      <c r="AU44" s="6"/>
      <c r="AV44" s="35"/>
      <c r="AW44" s="35"/>
      <c r="AX44" s="35"/>
      <c r="AY44" s="35"/>
      <c r="AZ44" s="35"/>
      <c r="BA44" s="35"/>
      <c r="BB44" s="35"/>
      <c r="BC44" s="13"/>
      <c r="BD44" s="35"/>
      <c r="BE44" s="35"/>
      <c r="BF44" s="35"/>
      <c r="BG44" s="35"/>
      <c r="BH44" s="10"/>
      <c r="BI44" s="35"/>
      <c r="BJ44" s="35"/>
      <c r="BK44" s="35"/>
      <c r="BL44" s="35"/>
      <c r="BM44" s="35"/>
      <c r="BN44" s="35"/>
      <c r="BO44" s="35"/>
      <c r="BP44" s="13"/>
      <c r="BQ44" s="35"/>
      <c r="BR44" s="35"/>
      <c r="BS44" s="35"/>
      <c r="BT44" s="35"/>
      <c r="BU44" s="48"/>
      <c r="BV44" s="35"/>
      <c r="BW44" s="35"/>
      <c r="BX44" s="35"/>
      <c r="BY44" s="35"/>
      <c r="BZ44" s="35"/>
      <c r="CA44" s="35"/>
      <c r="CB44" s="35"/>
      <c r="CC44" s="13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</row>
    <row r="45" spans="1:123" ht="15.75" customHeight="1" x14ac:dyDescent="0.25">
      <c r="A45" s="2" t="s">
        <v>870</v>
      </c>
      <c r="B45" s="36">
        <v>1.17</v>
      </c>
      <c r="C45" s="36">
        <v>1.41</v>
      </c>
      <c r="D45" s="36">
        <v>1.27</v>
      </c>
      <c r="E45" s="35"/>
      <c r="H45" s="2">
        <v>0</v>
      </c>
      <c r="I45" s="36">
        <v>1</v>
      </c>
      <c r="J45" s="36">
        <v>1</v>
      </c>
      <c r="K45" s="36">
        <v>0</v>
      </c>
      <c r="L45" s="36">
        <v>0</v>
      </c>
      <c r="M45" s="36">
        <v>0</v>
      </c>
      <c r="N45" s="36">
        <v>4</v>
      </c>
      <c r="O45" s="36">
        <v>1</v>
      </c>
      <c r="P45" s="13">
        <v>0</v>
      </c>
      <c r="Q45" s="36">
        <v>0</v>
      </c>
      <c r="R45" s="36">
        <v>1</v>
      </c>
      <c r="S45" s="36">
        <v>0</v>
      </c>
      <c r="T45" s="36">
        <v>0</v>
      </c>
      <c r="U45" s="4">
        <v>1</v>
      </c>
      <c r="V45" s="36">
        <v>5</v>
      </c>
      <c r="W45" s="36">
        <v>2</v>
      </c>
      <c r="X45" s="36">
        <v>0</v>
      </c>
      <c r="Y45" s="36">
        <v>0</v>
      </c>
      <c r="Z45" s="36">
        <v>0</v>
      </c>
      <c r="AA45" s="36">
        <v>2</v>
      </c>
      <c r="AB45" s="36">
        <v>1</v>
      </c>
      <c r="AC45" s="13">
        <v>0</v>
      </c>
      <c r="AD45" s="36">
        <v>1</v>
      </c>
      <c r="AE45" s="36">
        <v>0</v>
      </c>
      <c r="AF45" s="36">
        <v>0</v>
      </c>
      <c r="AG45" s="36">
        <v>0</v>
      </c>
      <c r="AH45" s="8">
        <v>0</v>
      </c>
      <c r="AI45" s="36">
        <v>1</v>
      </c>
      <c r="AJ45" s="36">
        <v>3</v>
      </c>
      <c r="AK45" s="36">
        <v>0</v>
      </c>
      <c r="AL45" s="36">
        <v>0</v>
      </c>
      <c r="AM45" s="36">
        <v>0</v>
      </c>
      <c r="AN45" s="36">
        <v>4</v>
      </c>
      <c r="AO45" s="36">
        <v>1</v>
      </c>
      <c r="AP45" s="13">
        <v>1</v>
      </c>
      <c r="AQ45" s="36">
        <v>1</v>
      </c>
      <c r="AR45" s="36">
        <v>0</v>
      </c>
      <c r="AS45" s="36">
        <v>0</v>
      </c>
      <c r="AT45" s="36">
        <v>0</v>
      </c>
      <c r="AU45" s="6"/>
      <c r="AV45" s="35"/>
      <c r="AW45" s="35"/>
      <c r="AX45" s="35"/>
      <c r="AY45" s="35"/>
      <c r="AZ45" s="35"/>
      <c r="BA45" s="35"/>
      <c r="BB45" s="35"/>
      <c r="BC45" s="13"/>
      <c r="BD45" s="35"/>
      <c r="BE45" s="35"/>
      <c r="BF45" s="35"/>
      <c r="BG45" s="35"/>
      <c r="BH45" s="10"/>
      <c r="BI45" s="35"/>
      <c r="BJ45" s="35"/>
      <c r="BK45" s="35"/>
      <c r="BL45" s="35"/>
      <c r="BM45" s="35"/>
      <c r="BN45" s="35"/>
      <c r="BO45" s="35"/>
      <c r="BP45" s="13"/>
      <c r="BQ45" s="35"/>
      <c r="BR45" s="35"/>
      <c r="BS45" s="35"/>
      <c r="BT45" s="35"/>
      <c r="BU45" s="48"/>
      <c r="BV45" s="35"/>
      <c r="BW45" s="35"/>
      <c r="BX45" s="35"/>
      <c r="BY45" s="35"/>
      <c r="BZ45" s="35"/>
      <c r="CA45" s="35"/>
      <c r="CB45" s="35"/>
      <c r="CC45" s="13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</row>
    <row r="46" spans="1:123" ht="15.75" customHeight="1" x14ac:dyDescent="0.25">
      <c r="A46" s="6" t="s">
        <v>871</v>
      </c>
      <c r="B46" s="36">
        <v>0.91</v>
      </c>
      <c r="C46" s="36">
        <v>1.24</v>
      </c>
      <c r="D46" s="36">
        <v>1.1299999999999999</v>
      </c>
      <c r="E46" s="35"/>
      <c r="H46" s="2">
        <v>1</v>
      </c>
      <c r="I46" s="36">
        <v>2</v>
      </c>
      <c r="J46" s="36">
        <v>1</v>
      </c>
      <c r="K46" s="36">
        <v>0</v>
      </c>
      <c r="L46" s="36">
        <v>0</v>
      </c>
      <c r="M46" s="36">
        <v>0</v>
      </c>
      <c r="N46" s="36">
        <v>2</v>
      </c>
      <c r="O46" s="36">
        <v>0</v>
      </c>
      <c r="P46" s="13">
        <v>0</v>
      </c>
      <c r="Q46" s="36">
        <v>0</v>
      </c>
      <c r="R46" s="36">
        <v>0</v>
      </c>
      <c r="S46" s="36">
        <v>0</v>
      </c>
      <c r="T46" s="36">
        <v>0</v>
      </c>
      <c r="U46" s="4">
        <v>1</v>
      </c>
      <c r="V46" s="36">
        <v>4</v>
      </c>
      <c r="W46" s="36">
        <v>1</v>
      </c>
      <c r="X46" s="36">
        <v>0</v>
      </c>
      <c r="Y46" s="36">
        <v>0</v>
      </c>
      <c r="Z46" s="36">
        <v>0</v>
      </c>
      <c r="AA46" s="36">
        <v>3</v>
      </c>
      <c r="AB46" s="36">
        <v>2</v>
      </c>
      <c r="AC46" s="13">
        <v>0</v>
      </c>
      <c r="AD46" s="36">
        <v>0</v>
      </c>
      <c r="AE46" s="36">
        <v>0</v>
      </c>
      <c r="AF46" s="36">
        <v>0</v>
      </c>
      <c r="AG46" s="36">
        <v>0</v>
      </c>
      <c r="AH46" s="8">
        <v>0</v>
      </c>
      <c r="AI46" s="36">
        <v>6</v>
      </c>
      <c r="AJ46" s="36">
        <v>1</v>
      </c>
      <c r="AK46" s="36">
        <v>0</v>
      </c>
      <c r="AL46" s="36">
        <v>0</v>
      </c>
      <c r="AM46" s="36">
        <v>0</v>
      </c>
      <c r="AN46" s="36">
        <v>4</v>
      </c>
      <c r="AO46" s="36">
        <v>0</v>
      </c>
      <c r="AP46" s="13">
        <v>0</v>
      </c>
      <c r="AQ46" s="36">
        <v>0</v>
      </c>
      <c r="AR46" s="36">
        <v>0</v>
      </c>
      <c r="AS46" s="36">
        <v>0</v>
      </c>
      <c r="AT46" s="36">
        <v>0</v>
      </c>
      <c r="AU46" s="6"/>
      <c r="AV46" s="35"/>
      <c r="AW46" s="35"/>
      <c r="AX46" s="35"/>
      <c r="AY46" s="35"/>
      <c r="AZ46" s="35"/>
      <c r="BA46" s="35"/>
      <c r="BB46" s="35"/>
      <c r="BC46" s="13"/>
      <c r="BD46" s="35"/>
      <c r="BE46" s="35"/>
      <c r="BF46" s="35"/>
      <c r="BG46" s="35"/>
      <c r="BH46" s="10"/>
      <c r="BI46" s="35"/>
      <c r="BJ46" s="35"/>
      <c r="BK46" s="35"/>
      <c r="BL46" s="35"/>
      <c r="BM46" s="35"/>
      <c r="BN46" s="35"/>
      <c r="BO46" s="35"/>
      <c r="BP46" s="13"/>
      <c r="BQ46" s="35"/>
      <c r="BR46" s="35"/>
      <c r="BS46" s="35"/>
      <c r="BT46" s="35"/>
      <c r="BU46" s="48"/>
      <c r="BV46" s="35"/>
      <c r="BW46" s="35"/>
      <c r="BX46" s="35"/>
      <c r="BY46" s="35"/>
      <c r="BZ46" s="35"/>
      <c r="CA46" s="35"/>
      <c r="CB46" s="35"/>
      <c r="CC46" s="13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</row>
    <row r="47" spans="1:123" ht="15.75" customHeight="1" x14ac:dyDescent="0.25">
      <c r="A47" s="6" t="s">
        <v>361</v>
      </c>
      <c r="B47" s="36">
        <v>0.54</v>
      </c>
      <c r="C47" s="36">
        <v>1.08</v>
      </c>
      <c r="D47" s="36">
        <v>0.67</v>
      </c>
      <c r="E47" s="35"/>
      <c r="H47" s="2">
        <v>0</v>
      </c>
      <c r="I47" s="36">
        <v>1</v>
      </c>
      <c r="J47" s="36">
        <v>0</v>
      </c>
      <c r="K47" s="36">
        <v>0</v>
      </c>
      <c r="L47" s="36">
        <v>0</v>
      </c>
      <c r="M47" s="36">
        <v>0</v>
      </c>
      <c r="N47" s="36">
        <v>2</v>
      </c>
      <c r="O47" s="36">
        <v>0</v>
      </c>
      <c r="P47" s="13">
        <v>0</v>
      </c>
      <c r="Q47" s="36">
        <v>0</v>
      </c>
      <c r="R47" s="36">
        <v>0</v>
      </c>
      <c r="S47" s="36">
        <v>0</v>
      </c>
      <c r="T47" s="36">
        <v>0</v>
      </c>
      <c r="U47" s="4">
        <v>0</v>
      </c>
      <c r="V47" s="36">
        <v>1</v>
      </c>
      <c r="W47" s="36">
        <v>0</v>
      </c>
      <c r="X47" s="36">
        <v>1</v>
      </c>
      <c r="Y47" s="36">
        <v>0</v>
      </c>
      <c r="Z47" s="36">
        <v>0</v>
      </c>
      <c r="AA47" s="36">
        <v>1</v>
      </c>
      <c r="AB47" s="36">
        <v>1</v>
      </c>
      <c r="AC47" s="13">
        <v>0</v>
      </c>
      <c r="AD47" s="36">
        <v>0</v>
      </c>
      <c r="AE47" s="36">
        <v>0</v>
      </c>
      <c r="AF47" s="36">
        <v>0</v>
      </c>
      <c r="AG47" s="36">
        <v>0</v>
      </c>
      <c r="AH47" s="8">
        <v>0</v>
      </c>
      <c r="AI47" s="36">
        <v>3</v>
      </c>
      <c r="AJ47" s="36">
        <v>0</v>
      </c>
      <c r="AK47" s="36">
        <v>0</v>
      </c>
      <c r="AL47" s="36">
        <v>0</v>
      </c>
      <c r="AM47" s="36">
        <v>0</v>
      </c>
      <c r="AN47" s="36">
        <v>0</v>
      </c>
      <c r="AO47" s="36">
        <v>0</v>
      </c>
      <c r="AP47" s="13">
        <v>0</v>
      </c>
      <c r="AQ47" s="36">
        <v>0</v>
      </c>
      <c r="AR47" s="36">
        <v>0</v>
      </c>
      <c r="AS47" s="36">
        <v>0</v>
      </c>
      <c r="AT47" s="36">
        <v>0</v>
      </c>
      <c r="AU47" s="6"/>
      <c r="AV47" s="35"/>
      <c r="AW47" s="35"/>
      <c r="AX47" s="35"/>
      <c r="AY47" s="35"/>
      <c r="AZ47" s="35"/>
      <c r="BA47" s="35"/>
      <c r="BB47" s="35"/>
      <c r="BC47" s="13"/>
      <c r="BD47" s="35"/>
      <c r="BE47" s="35"/>
      <c r="BF47" s="35"/>
      <c r="BG47" s="35"/>
      <c r="BH47" s="10"/>
      <c r="BI47" s="35"/>
      <c r="BJ47" s="35"/>
      <c r="BK47" s="35"/>
      <c r="BL47" s="35"/>
      <c r="BM47" s="35"/>
      <c r="BN47" s="35"/>
      <c r="BO47" s="35"/>
      <c r="BP47" s="13"/>
      <c r="BQ47" s="35"/>
      <c r="BR47" s="35"/>
      <c r="BS47" s="35"/>
      <c r="BT47" s="35"/>
      <c r="BU47" s="48"/>
      <c r="BV47" s="35"/>
      <c r="BW47" s="35"/>
      <c r="BX47" s="35"/>
      <c r="BY47" s="35"/>
      <c r="BZ47" s="35"/>
      <c r="CA47" s="35"/>
      <c r="CB47" s="35"/>
      <c r="CC47" s="13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</row>
    <row r="48" spans="1:123" ht="15.75" customHeight="1" x14ac:dyDescent="0.25">
      <c r="A48" s="2" t="s">
        <v>872</v>
      </c>
      <c r="B48" s="36">
        <v>1.22</v>
      </c>
      <c r="C48" s="36">
        <v>1.64</v>
      </c>
      <c r="D48" s="36">
        <v>1.36</v>
      </c>
      <c r="E48" s="35"/>
      <c r="H48" s="2">
        <v>0</v>
      </c>
      <c r="I48" s="36">
        <v>4</v>
      </c>
      <c r="J48" s="36">
        <v>2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13">
        <v>0</v>
      </c>
      <c r="Q48" s="36">
        <v>0</v>
      </c>
      <c r="R48" s="36">
        <v>0</v>
      </c>
      <c r="S48" s="36">
        <v>0</v>
      </c>
      <c r="T48" s="36">
        <v>0</v>
      </c>
      <c r="U48" s="4">
        <v>0</v>
      </c>
      <c r="V48" s="36">
        <v>2</v>
      </c>
      <c r="W48" s="36">
        <v>1</v>
      </c>
      <c r="X48" s="36">
        <v>1</v>
      </c>
      <c r="Y48" s="36">
        <v>0</v>
      </c>
      <c r="Z48" s="36">
        <v>0</v>
      </c>
      <c r="AA48" s="36">
        <v>0</v>
      </c>
      <c r="AB48" s="36">
        <v>0</v>
      </c>
      <c r="AC48" s="13">
        <v>0</v>
      </c>
      <c r="AD48" s="36">
        <v>0</v>
      </c>
      <c r="AE48" s="36">
        <v>0</v>
      </c>
      <c r="AF48" s="36">
        <v>1</v>
      </c>
      <c r="AG48" s="36">
        <v>0</v>
      </c>
      <c r="AH48" s="46">
        <v>1</v>
      </c>
      <c r="AI48" s="36">
        <v>1</v>
      </c>
      <c r="AJ48" s="36">
        <v>1</v>
      </c>
      <c r="AK48" s="36">
        <v>0</v>
      </c>
      <c r="AL48" s="36">
        <v>0</v>
      </c>
      <c r="AM48" s="36">
        <v>0</v>
      </c>
      <c r="AN48" s="36">
        <v>3</v>
      </c>
      <c r="AO48" s="36">
        <v>1</v>
      </c>
      <c r="AP48" s="13">
        <v>0</v>
      </c>
      <c r="AQ48" s="36">
        <v>0</v>
      </c>
      <c r="AR48" s="36">
        <v>0</v>
      </c>
      <c r="AS48" s="36">
        <v>0</v>
      </c>
      <c r="AT48" s="36">
        <v>0</v>
      </c>
      <c r="AU48" s="6"/>
      <c r="AV48" s="35"/>
      <c r="AW48" s="35"/>
      <c r="AX48" s="35"/>
      <c r="AY48" s="35"/>
      <c r="AZ48" s="35"/>
      <c r="BA48" s="35"/>
      <c r="BB48" s="35"/>
      <c r="BC48" s="13"/>
      <c r="BD48" s="35"/>
      <c r="BE48" s="35"/>
      <c r="BF48" s="35"/>
      <c r="BG48" s="35"/>
      <c r="BH48" s="10"/>
      <c r="BI48" s="35"/>
      <c r="BJ48" s="35"/>
      <c r="BK48" s="35"/>
      <c r="BL48" s="35"/>
      <c r="BM48" s="35"/>
      <c r="BN48" s="35"/>
      <c r="BO48" s="35"/>
      <c r="BP48" s="13"/>
      <c r="BQ48" s="35"/>
      <c r="BR48" s="35"/>
      <c r="BS48" s="35"/>
      <c r="BT48" s="35"/>
      <c r="BU48" s="48"/>
      <c r="BV48" s="35"/>
      <c r="BW48" s="35"/>
      <c r="BX48" s="35"/>
      <c r="BY48" s="35"/>
      <c r="BZ48" s="35"/>
      <c r="CA48" s="35"/>
      <c r="CB48" s="35"/>
      <c r="CC48" s="13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</row>
    <row r="49" spans="1:123" ht="15.75" customHeight="1" x14ac:dyDescent="0.25">
      <c r="A49" s="44">
        <v>45690</v>
      </c>
      <c r="B49" s="44"/>
      <c r="C49" s="44"/>
      <c r="D49" s="44"/>
      <c r="E49" s="44"/>
      <c r="F49" s="44"/>
      <c r="G49" s="44"/>
      <c r="H49" s="2"/>
      <c r="I49" s="35"/>
      <c r="J49" s="35"/>
      <c r="K49" s="35"/>
      <c r="L49" s="35"/>
      <c r="M49" s="35"/>
      <c r="N49" s="35"/>
      <c r="O49" s="35"/>
      <c r="P49" s="13"/>
      <c r="Q49" s="35"/>
      <c r="R49" s="35"/>
      <c r="S49" s="35"/>
      <c r="T49" s="35"/>
      <c r="U49" s="4"/>
      <c r="V49" s="35"/>
      <c r="W49" s="35"/>
      <c r="X49" s="35"/>
      <c r="Y49" s="35"/>
      <c r="Z49" s="35"/>
      <c r="AA49" s="35"/>
      <c r="AB49" s="35"/>
      <c r="AC49" s="13"/>
      <c r="AD49" s="35"/>
      <c r="AE49" s="35"/>
      <c r="AF49" s="35"/>
      <c r="AG49" s="35"/>
      <c r="AH49" s="8"/>
      <c r="AI49" s="35"/>
      <c r="AJ49" s="35"/>
      <c r="AK49" s="35"/>
      <c r="AL49" s="35"/>
      <c r="AM49" s="35"/>
      <c r="AN49" s="35"/>
      <c r="AO49" s="35"/>
      <c r="AP49" s="13"/>
      <c r="AQ49" s="35"/>
      <c r="AR49" s="35"/>
      <c r="AS49" s="35"/>
      <c r="AT49" s="35"/>
      <c r="AU49" s="6"/>
      <c r="AV49" s="35"/>
      <c r="AW49" s="35"/>
      <c r="AX49" s="35"/>
      <c r="AY49" s="35"/>
      <c r="AZ49" s="35"/>
      <c r="BA49" s="35"/>
      <c r="BB49" s="35"/>
      <c r="BC49" s="13"/>
      <c r="BD49" s="35"/>
      <c r="BE49" s="35"/>
      <c r="BF49" s="35"/>
      <c r="BG49" s="35"/>
      <c r="BH49" s="10"/>
      <c r="BI49" s="35"/>
      <c r="BJ49" s="35"/>
      <c r="BK49" s="35"/>
      <c r="BL49" s="35"/>
      <c r="BM49" s="35"/>
      <c r="BN49" s="35"/>
      <c r="BO49" s="35"/>
      <c r="BP49" s="13"/>
      <c r="BQ49" s="35"/>
      <c r="BR49" s="35"/>
      <c r="BS49" s="35"/>
      <c r="BT49" s="35"/>
      <c r="BU49" s="48"/>
      <c r="BV49" s="35"/>
      <c r="BW49" s="35"/>
      <c r="BX49" s="35"/>
      <c r="BY49" s="35"/>
      <c r="BZ49" s="35"/>
      <c r="CA49" s="35"/>
      <c r="CB49" s="35"/>
      <c r="CC49" s="13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</row>
    <row r="50" spans="1:123" ht="15.75" customHeight="1" x14ac:dyDescent="0.25">
      <c r="A50" s="38" t="s">
        <v>873</v>
      </c>
      <c r="B50" s="36">
        <v>1.67</v>
      </c>
      <c r="C50" s="36">
        <v>1.07</v>
      </c>
      <c r="D50" s="35"/>
      <c r="E50" s="36">
        <v>0.67</v>
      </c>
      <c r="H50" s="2">
        <v>1</v>
      </c>
      <c r="I50" s="36">
        <v>2</v>
      </c>
      <c r="J50" s="36">
        <v>2</v>
      </c>
      <c r="K50" s="36">
        <v>0</v>
      </c>
      <c r="L50" s="36">
        <v>0</v>
      </c>
      <c r="M50" s="36">
        <v>0</v>
      </c>
      <c r="N50" s="36">
        <v>2</v>
      </c>
      <c r="O50" s="36">
        <v>0</v>
      </c>
      <c r="P50" s="13">
        <v>0</v>
      </c>
      <c r="Q50" s="36">
        <v>0</v>
      </c>
      <c r="R50" s="36">
        <v>0</v>
      </c>
      <c r="S50" s="36">
        <v>0</v>
      </c>
      <c r="T50" s="36">
        <v>0</v>
      </c>
      <c r="U50" s="4">
        <v>0</v>
      </c>
      <c r="V50" s="36">
        <v>3</v>
      </c>
      <c r="W50" s="36">
        <v>0</v>
      </c>
      <c r="X50" s="36">
        <v>0</v>
      </c>
      <c r="Y50" s="36">
        <v>0</v>
      </c>
      <c r="Z50" s="36">
        <v>0</v>
      </c>
      <c r="AA50" s="36">
        <v>1</v>
      </c>
      <c r="AB50" s="36">
        <v>0</v>
      </c>
      <c r="AC50" s="13">
        <v>0</v>
      </c>
      <c r="AD50" s="36">
        <v>0</v>
      </c>
      <c r="AE50" s="36">
        <v>0</v>
      </c>
      <c r="AF50" s="36">
        <v>0</v>
      </c>
      <c r="AG50" s="36">
        <v>0</v>
      </c>
      <c r="AH50" s="8"/>
      <c r="AI50" s="35"/>
      <c r="AJ50" s="35"/>
      <c r="AK50" s="35"/>
      <c r="AL50" s="35"/>
      <c r="AM50" s="35"/>
      <c r="AN50" s="35"/>
      <c r="AO50" s="35"/>
      <c r="AP50" s="13"/>
      <c r="AQ50" s="35"/>
      <c r="AR50" s="35"/>
      <c r="AS50" s="35"/>
      <c r="AT50" s="35"/>
      <c r="AU50" s="6">
        <v>0</v>
      </c>
      <c r="AV50" s="36">
        <v>1</v>
      </c>
      <c r="AW50" s="36">
        <v>0</v>
      </c>
      <c r="AX50" s="36">
        <v>0</v>
      </c>
      <c r="AY50" s="36">
        <v>0</v>
      </c>
      <c r="AZ50" s="36">
        <v>0</v>
      </c>
      <c r="BA50" s="36">
        <v>2</v>
      </c>
      <c r="BB50" s="36">
        <v>0</v>
      </c>
      <c r="BC50" s="13">
        <v>0</v>
      </c>
      <c r="BD50" s="36">
        <v>0</v>
      </c>
      <c r="BE50" s="36">
        <v>0</v>
      </c>
      <c r="BF50" s="36">
        <v>0</v>
      </c>
      <c r="BG50" s="36">
        <v>0</v>
      </c>
      <c r="BH50" s="10"/>
      <c r="BI50" s="35"/>
      <c r="BJ50" s="35"/>
      <c r="BK50" s="35"/>
      <c r="BL50" s="35"/>
      <c r="BM50" s="35"/>
      <c r="BN50" s="35"/>
      <c r="BO50" s="35"/>
      <c r="BP50" s="13"/>
      <c r="BQ50" s="35"/>
      <c r="BR50" s="35"/>
      <c r="BS50" s="35"/>
      <c r="BT50" s="35"/>
      <c r="BU50" s="48"/>
      <c r="BV50" s="35"/>
      <c r="BW50" s="35"/>
      <c r="BX50" s="35"/>
      <c r="BY50" s="35"/>
      <c r="BZ50" s="35"/>
      <c r="CA50" s="35"/>
      <c r="CB50" s="35"/>
      <c r="CC50" s="13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</row>
    <row r="51" spans="1:123" ht="15.75" customHeight="1" x14ac:dyDescent="0.25">
      <c r="A51" s="44">
        <v>45692</v>
      </c>
      <c r="B51" s="44"/>
      <c r="C51" s="44"/>
      <c r="D51" s="44"/>
      <c r="E51" s="44"/>
      <c r="F51" s="44"/>
      <c r="G51" s="44"/>
      <c r="H51" s="2"/>
      <c r="I51" s="35"/>
      <c r="J51" s="35"/>
      <c r="K51" s="35"/>
      <c r="L51" s="35"/>
      <c r="M51" s="35"/>
      <c r="N51" s="35"/>
      <c r="O51" s="35"/>
      <c r="P51" s="13"/>
      <c r="Q51" s="35"/>
      <c r="R51" s="35"/>
      <c r="S51" s="35"/>
      <c r="T51" s="35"/>
      <c r="U51" s="4"/>
      <c r="V51" s="35"/>
      <c r="W51" s="35"/>
      <c r="X51" s="35"/>
      <c r="Y51" s="35"/>
      <c r="Z51" s="35"/>
      <c r="AA51" s="35"/>
      <c r="AB51" s="35"/>
      <c r="AC51" s="13"/>
      <c r="AD51" s="35"/>
      <c r="AE51" s="35"/>
      <c r="AF51" s="35"/>
      <c r="AG51" s="35"/>
      <c r="AH51" s="8"/>
      <c r="AI51" s="35"/>
      <c r="AJ51" s="35"/>
      <c r="AK51" s="35"/>
      <c r="AL51" s="35"/>
      <c r="AM51" s="35"/>
      <c r="AN51" s="35"/>
      <c r="AO51" s="35"/>
      <c r="AP51" s="13"/>
      <c r="AQ51" s="35"/>
      <c r="AR51" s="35"/>
      <c r="AS51" s="35"/>
      <c r="AT51" s="35"/>
      <c r="AU51" s="6"/>
      <c r="AV51" s="35"/>
      <c r="AW51" s="35"/>
      <c r="AX51" s="35"/>
      <c r="AY51" s="35"/>
      <c r="AZ51" s="35"/>
      <c r="BA51" s="35"/>
      <c r="BB51" s="35"/>
      <c r="BC51" s="13"/>
      <c r="BD51" s="35"/>
      <c r="BE51" s="35"/>
      <c r="BF51" s="35"/>
      <c r="BG51" s="35"/>
      <c r="BH51" s="10"/>
      <c r="BI51" s="35"/>
      <c r="BJ51" s="35"/>
      <c r="BK51" s="35"/>
      <c r="BL51" s="35"/>
      <c r="BM51" s="35"/>
      <c r="BN51" s="35"/>
      <c r="BO51" s="35"/>
      <c r="BP51" s="13"/>
      <c r="BQ51" s="35"/>
      <c r="BR51" s="35"/>
      <c r="BS51" s="35"/>
      <c r="BT51" s="35"/>
      <c r="BU51" s="48"/>
      <c r="BV51" s="35"/>
      <c r="BW51" s="35"/>
      <c r="BX51" s="35"/>
      <c r="BY51" s="35"/>
      <c r="BZ51" s="35"/>
      <c r="CA51" s="35"/>
      <c r="CB51" s="35"/>
      <c r="CC51" s="13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</row>
    <row r="52" spans="1:123" ht="15.75" customHeight="1" x14ac:dyDescent="0.25">
      <c r="A52" s="2" t="s">
        <v>364</v>
      </c>
      <c r="B52" s="36">
        <v>1.1499999999999999</v>
      </c>
      <c r="C52" s="36">
        <v>1.49</v>
      </c>
      <c r="D52" s="36">
        <v>1.02</v>
      </c>
      <c r="E52" s="35"/>
      <c r="H52" s="2">
        <v>0</v>
      </c>
      <c r="I52" s="36">
        <v>1</v>
      </c>
      <c r="J52" s="36">
        <v>0</v>
      </c>
      <c r="K52" s="36">
        <v>0</v>
      </c>
      <c r="L52" s="36">
        <v>0</v>
      </c>
      <c r="M52" s="36">
        <v>1</v>
      </c>
      <c r="N52" s="36">
        <v>2</v>
      </c>
      <c r="O52" s="36">
        <v>1</v>
      </c>
      <c r="P52" s="13">
        <v>0</v>
      </c>
      <c r="Q52" s="36">
        <v>0</v>
      </c>
      <c r="R52" s="36">
        <v>0</v>
      </c>
      <c r="S52" s="36">
        <v>0</v>
      </c>
      <c r="T52" s="36">
        <v>0</v>
      </c>
      <c r="U52" s="4">
        <v>0</v>
      </c>
      <c r="V52" s="36">
        <v>2</v>
      </c>
      <c r="W52" s="36">
        <v>2</v>
      </c>
      <c r="X52" s="36">
        <v>0</v>
      </c>
      <c r="Y52" s="36">
        <v>0</v>
      </c>
      <c r="Z52" s="36">
        <v>0</v>
      </c>
      <c r="AA52" s="36">
        <v>4</v>
      </c>
      <c r="AB52" s="36">
        <v>1</v>
      </c>
      <c r="AC52" s="13">
        <v>0</v>
      </c>
      <c r="AD52" s="36">
        <v>1</v>
      </c>
      <c r="AE52" s="36">
        <v>0</v>
      </c>
      <c r="AF52" s="36">
        <v>0</v>
      </c>
      <c r="AG52" s="36">
        <v>0</v>
      </c>
      <c r="AH52" s="8">
        <v>0</v>
      </c>
      <c r="AI52" s="36">
        <v>5</v>
      </c>
      <c r="AJ52" s="36">
        <v>0</v>
      </c>
      <c r="AK52" s="36">
        <v>0</v>
      </c>
      <c r="AL52" s="36">
        <v>0</v>
      </c>
      <c r="AM52" s="36">
        <v>0</v>
      </c>
      <c r="AN52" s="36">
        <v>1</v>
      </c>
      <c r="AO52" s="36">
        <v>0</v>
      </c>
      <c r="AP52" s="13">
        <v>0</v>
      </c>
      <c r="AQ52" s="36">
        <v>0</v>
      </c>
      <c r="AR52" s="36">
        <v>0</v>
      </c>
      <c r="AS52" s="36">
        <v>0</v>
      </c>
      <c r="AT52" s="36">
        <v>0</v>
      </c>
      <c r="AU52" s="6"/>
      <c r="AV52" s="35"/>
      <c r="AW52" s="35"/>
      <c r="AX52" s="35"/>
      <c r="AY52" s="35"/>
      <c r="AZ52" s="35"/>
      <c r="BA52" s="35"/>
      <c r="BB52" s="35"/>
      <c r="BC52" s="13"/>
      <c r="BD52" s="35"/>
      <c r="BE52" s="35"/>
      <c r="BF52" s="35"/>
      <c r="BG52" s="35"/>
      <c r="BH52" s="10"/>
      <c r="BI52" s="35"/>
      <c r="BJ52" s="35"/>
      <c r="BK52" s="35"/>
      <c r="BL52" s="35"/>
      <c r="BM52" s="35"/>
      <c r="BN52" s="35"/>
      <c r="BO52" s="35"/>
      <c r="BP52" s="13"/>
      <c r="BQ52" s="35"/>
      <c r="BR52" s="35"/>
      <c r="BS52" s="35"/>
      <c r="BT52" s="35"/>
      <c r="BU52" s="48"/>
      <c r="BV52" s="35"/>
      <c r="BW52" s="35"/>
      <c r="BX52" s="35"/>
      <c r="BY52" s="35"/>
      <c r="BZ52" s="35"/>
      <c r="CA52" s="35"/>
      <c r="CB52" s="35"/>
      <c r="CC52" s="13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</row>
    <row r="53" spans="1:123" ht="15.75" customHeight="1" x14ac:dyDescent="0.25">
      <c r="A53" s="2" t="s">
        <v>874</v>
      </c>
      <c r="B53" s="36">
        <v>1.1399999999999999</v>
      </c>
      <c r="C53" s="36">
        <v>0.81</v>
      </c>
      <c r="D53" s="36">
        <v>1.65</v>
      </c>
      <c r="E53" s="35"/>
      <c r="H53" s="2">
        <v>0</v>
      </c>
      <c r="I53" s="36">
        <v>6</v>
      </c>
      <c r="J53" s="36">
        <v>2</v>
      </c>
      <c r="K53" s="36">
        <v>0</v>
      </c>
      <c r="L53" s="36">
        <v>0</v>
      </c>
      <c r="M53" s="36">
        <v>0</v>
      </c>
      <c r="N53" s="36">
        <v>5</v>
      </c>
      <c r="O53" s="36">
        <v>1</v>
      </c>
      <c r="P53" s="13">
        <v>0</v>
      </c>
      <c r="Q53" s="36">
        <v>1</v>
      </c>
      <c r="R53" s="36">
        <v>0</v>
      </c>
      <c r="S53" s="36">
        <v>0</v>
      </c>
      <c r="T53" s="36">
        <v>0</v>
      </c>
      <c r="U53" s="4">
        <v>0</v>
      </c>
      <c r="V53" s="36">
        <v>1</v>
      </c>
      <c r="W53" s="36">
        <v>0</v>
      </c>
      <c r="X53" s="36">
        <v>0</v>
      </c>
      <c r="Y53" s="36">
        <v>0</v>
      </c>
      <c r="Z53" s="36">
        <v>0</v>
      </c>
      <c r="AA53" s="36">
        <v>2</v>
      </c>
      <c r="AB53" s="36">
        <v>0</v>
      </c>
      <c r="AC53" s="13">
        <v>0</v>
      </c>
      <c r="AD53" s="36">
        <v>0</v>
      </c>
      <c r="AE53" s="36">
        <v>0</v>
      </c>
      <c r="AF53" s="36">
        <v>0</v>
      </c>
      <c r="AG53" s="36">
        <v>0</v>
      </c>
      <c r="AH53" s="46">
        <v>2</v>
      </c>
      <c r="AI53" s="36">
        <v>3</v>
      </c>
      <c r="AJ53" s="36">
        <v>2</v>
      </c>
      <c r="AK53" s="36">
        <v>2</v>
      </c>
      <c r="AL53" s="36">
        <v>0</v>
      </c>
      <c r="AM53" s="36">
        <v>1</v>
      </c>
      <c r="AN53" s="36">
        <v>1</v>
      </c>
      <c r="AO53" s="36">
        <v>1</v>
      </c>
      <c r="AP53" s="13">
        <v>0</v>
      </c>
      <c r="AQ53" s="36">
        <v>0</v>
      </c>
      <c r="AR53" s="36">
        <v>0</v>
      </c>
      <c r="AS53" s="36">
        <v>0</v>
      </c>
      <c r="AT53" s="36">
        <v>0</v>
      </c>
      <c r="AU53" s="6"/>
      <c r="AV53" s="35"/>
      <c r="AW53" s="35"/>
      <c r="AX53" s="35"/>
      <c r="AY53" s="35"/>
      <c r="AZ53" s="35"/>
      <c r="BA53" s="35"/>
      <c r="BB53" s="35"/>
      <c r="BC53" s="13"/>
      <c r="BD53" s="35"/>
      <c r="BE53" s="35"/>
      <c r="BF53" s="35"/>
      <c r="BG53" s="35"/>
      <c r="BH53" s="10"/>
      <c r="BI53" s="35"/>
      <c r="BJ53" s="35"/>
      <c r="BK53" s="35"/>
      <c r="BL53" s="35"/>
      <c r="BM53" s="35"/>
      <c r="BN53" s="35"/>
      <c r="BO53" s="35"/>
      <c r="BP53" s="13"/>
      <c r="BQ53" s="35"/>
      <c r="BR53" s="35"/>
      <c r="BS53" s="35"/>
      <c r="BT53" s="35"/>
      <c r="BU53" s="48"/>
      <c r="BV53" s="35"/>
      <c r="BW53" s="35"/>
      <c r="BX53" s="35"/>
      <c r="BY53" s="35"/>
      <c r="BZ53" s="35"/>
      <c r="CA53" s="35"/>
      <c r="CB53" s="35"/>
      <c r="CC53" s="13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</row>
    <row r="54" spans="1:123" ht="15.75" customHeight="1" x14ac:dyDescent="0.25">
      <c r="A54" s="44">
        <v>45698</v>
      </c>
      <c r="B54" s="44"/>
      <c r="C54" s="44"/>
      <c r="D54" s="44"/>
      <c r="E54" s="44"/>
      <c r="F54" s="44"/>
      <c r="G54" s="44"/>
      <c r="H54" s="2"/>
      <c r="I54" s="35"/>
      <c r="J54" s="35"/>
      <c r="K54" s="35"/>
      <c r="L54" s="35"/>
      <c r="M54" s="35"/>
      <c r="N54" s="35"/>
      <c r="O54" s="35"/>
      <c r="P54" s="13"/>
      <c r="Q54" s="35"/>
      <c r="R54" s="35"/>
      <c r="S54" s="35"/>
      <c r="T54" s="35"/>
      <c r="U54" s="4"/>
      <c r="V54" s="35"/>
      <c r="W54" s="35"/>
      <c r="X54" s="35"/>
      <c r="Y54" s="35"/>
      <c r="Z54" s="35"/>
      <c r="AA54" s="35"/>
      <c r="AB54" s="35"/>
      <c r="AC54" s="13"/>
      <c r="AD54" s="35"/>
      <c r="AE54" s="35"/>
      <c r="AF54" s="35"/>
      <c r="AG54" s="35"/>
      <c r="AH54" s="8"/>
      <c r="AI54" s="35"/>
      <c r="AJ54" s="35"/>
      <c r="AK54" s="35"/>
      <c r="AL54" s="35"/>
      <c r="AM54" s="35"/>
      <c r="AN54" s="35"/>
      <c r="AO54" s="35"/>
      <c r="AP54" s="13"/>
      <c r="AQ54" s="35"/>
      <c r="AR54" s="35"/>
      <c r="AS54" s="35"/>
      <c r="AT54" s="35"/>
      <c r="AU54" s="6"/>
      <c r="AV54" s="35"/>
      <c r="AW54" s="35"/>
      <c r="AX54" s="35"/>
      <c r="AY54" s="35"/>
      <c r="AZ54" s="35"/>
      <c r="BA54" s="35"/>
      <c r="BB54" s="35"/>
      <c r="BC54" s="13"/>
      <c r="BD54" s="35"/>
      <c r="BE54" s="35"/>
      <c r="BF54" s="35"/>
      <c r="BG54" s="35"/>
      <c r="BH54" s="10"/>
      <c r="BI54" s="35"/>
      <c r="BJ54" s="35"/>
      <c r="BK54" s="35"/>
      <c r="BL54" s="35"/>
      <c r="BM54" s="35"/>
      <c r="BN54" s="35"/>
      <c r="BO54" s="35"/>
      <c r="BP54" s="13"/>
      <c r="BQ54" s="35"/>
      <c r="BR54" s="35"/>
      <c r="BS54" s="35"/>
      <c r="BT54" s="35"/>
      <c r="BU54" s="48"/>
      <c r="BV54" s="35"/>
      <c r="BW54" s="35"/>
      <c r="BX54" s="35"/>
      <c r="BY54" s="35"/>
      <c r="BZ54" s="35"/>
      <c r="CA54" s="35"/>
      <c r="CB54" s="35"/>
      <c r="CC54" s="13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</row>
    <row r="55" spans="1:123" ht="15.75" customHeight="1" x14ac:dyDescent="0.25">
      <c r="A55" s="2" t="s">
        <v>875</v>
      </c>
      <c r="B55" s="36">
        <v>1.26</v>
      </c>
      <c r="C55" s="36">
        <v>1.07</v>
      </c>
      <c r="D55" s="35"/>
      <c r="E55" s="35"/>
      <c r="F55" s="35"/>
      <c r="G55" s="35"/>
      <c r="H55" s="2">
        <v>0</v>
      </c>
      <c r="I55" s="36">
        <v>1</v>
      </c>
      <c r="J55" s="36">
        <v>0</v>
      </c>
      <c r="K55" s="36">
        <v>0</v>
      </c>
      <c r="L55" s="36">
        <v>0</v>
      </c>
      <c r="M55" s="36">
        <v>0</v>
      </c>
      <c r="N55" s="36">
        <v>2</v>
      </c>
      <c r="O55" s="36">
        <v>0</v>
      </c>
      <c r="P55" s="13">
        <v>0</v>
      </c>
      <c r="Q55" s="36">
        <v>0</v>
      </c>
      <c r="R55" s="36">
        <v>1</v>
      </c>
      <c r="S55" s="36">
        <v>0</v>
      </c>
      <c r="T55" s="36">
        <v>0</v>
      </c>
      <c r="U55" s="4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1</v>
      </c>
      <c r="AB55" s="36">
        <v>0</v>
      </c>
      <c r="AC55" s="13">
        <v>0</v>
      </c>
      <c r="AD55" s="36">
        <v>0</v>
      </c>
      <c r="AE55" s="36">
        <v>0</v>
      </c>
      <c r="AF55" s="36">
        <v>0</v>
      </c>
      <c r="AG55" s="36">
        <v>0</v>
      </c>
      <c r="AH55" s="8"/>
      <c r="AI55" s="35"/>
      <c r="AJ55" s="35"/>
      <c r="AK55" s="35"/>
      <c r="AL55" s="35"/>
      <c r="AM55" s="35"/>
      <c r="AN55" s="35"/>
      <c r="AO55" s="35"/>
      <c r="AP55" s="13"/>
      <c r="AQ55" s="35"/>
      <c r="AR55" s="35"/>
      <c r="AS55" s="35"/>
      <c r="AT55" s="35"/>
      <c r="AU55" s="6"/>
      <c r="AV55" s="35"/>
      <c r="AW55" s="35"/>
      <c r="AX55" s="35"/>
      <c r="AY55" s="35"/>
      <c r="AZ55" s="35"/>
      <c r="BA55" s="35"/>
      <c r="BB55" s="35"/>
      <c r="BC55" s="13"/>
      <c r="BD55" s="35"/>
      <c r="BE55" s="35"/>
      <c r="BF55" s="35"/>
      <c r="BG55" s="35"/>
      <c r="BH55" s="10"/>
      <c r="BI55" s="35"/>
      <c r="BJ55" s="35"/>
      <c r="BK55" s="35"/>
      <c r="BL55" s="35"/>
      <c r="BM55" s="35"/>
      <c r="BN55" s="35"/>
      <c r="BO55" s="35"/>
      <c r="BP55" s="13"/>
      <c r="BQ55" s="35"/>
      <c r="BR55" s="35"/>
      <c r="BS55" s="35"/>
      <c r="BT55" s="35"/>
      <c r="BU55" s="48"/>
      <c r="BV55" s="35"/>
      <c r="BW55" s="35"/>
      <c r="BX55" s="35"/>
      <c r="BY55" s="35"/>
      <c r="BZ55" s="35"/>
      <c r="CA55" s="35"/>
      <c r="CB55" s="35"/>
      <c r="CC55" s="13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</row>
    <row r="56" spans="1:123" ht="15.75" customHeight="1" x14ac:dyDescent="0.25">
      <c r="A56" s="44">
        <v>45701</v>
      </c>
      <c r="B56" s="44"/>
      <c r="C56" s="44"/>
      <c r="D56" s="44"/>
      <c r="E56" s="44"/>
      <c r="F56" s="44"/>
      <c r="G56" s="44"/>
      <c r="H56" s="2"/>
      <c r="I56" s="35"/>
      <c r="J56" s="35"/>
      <c r="K56" s="35"/>
      <c r="L56" s="35"/>
      <c r="M56" s="35"/>
      <c r="N56" s="35"/>
      <c r="O56" s="35"/>
      <c r="P56" s="13"/>
      <c r="Q56" s="35"/>
      <c r="R56" s="35"/>
      <c r="S56" s="35"/>
      <c r="T56" s="35"/>
      <c r="U56" s="4"/>
      <c r="V56" s="35"/>
      <c r="W56" s="35"/>
      <c r="X56" s="35"/>
      <c r="Y56" s="35"/>
      <c r="Z56" s="35"/>
      <c r="AA56" s="35"/>
      <c r="AB56" s="35"/>
      <c r="AC56" s="13"/>
      <c r="AD56" s="35"/>
      <c r="AE56" s="35"/>
      <c r="AF56" s="35"/>
      <c r="AG56" s="35"/>
      <c r="AH56" s="8"/>
      <c r="AI56" s="35"/>
      <c r="AJ56" s="35"/>
      <c r="AK56" s="35"/>
      <c r="AL56" s="35"/>
      <c r="AM56" s="35"/>
      <c r="AN56" s="35"/>
      <c r="AO56" s="35"/>
      <c r="AP56" s="13"/>
      <c r="AQ56" s="35"/>
      <c r="AR56" s="35"/>
      <c r="AS56" s="35"/>
      <c r="AT56" s="35"/>
      <c r="AU56" s="6"/>
      <c r="AV56" s="35"/>
      <c r="AW56" s="35"/>
      <c r="AX56" s="35"/>
      <c r="AY56" s="35"/>
      <c r="AZ56" s="35"/>
      <c r="BA56" s="35"/>
      <c r="BB56" s="35"/>
      <c r="BC56" s="13"/>
      <c r="BD56" s="35"/>
      <c r="BE56" s="35"/>
      <c r="BF56" s="35"/>
      <c r="BG56" s="35"/>
      <c r="BH56" s="10"/>
      <c r="BI56" s="35"/>
      <c r="BJ56" s="35"/>
      <c r="BK56" s="35"/>
      <c r="BL56" s="35"/>
      <c r="BM56" s="35"/>
      <c r="BN56" s="35"/>
      <c r="BO56" s="35"/>
      <c r="BP56" s="13"/>
      <c r="BQ56" s="35"/>
      <c r="BR56" s="35"/>
      <c r="BS56" s="35"/>
      <c r="BT56" s="35"/>
      <c r="BU56" s="48"/>
      <c r="BV56" s="35"/>
      <c r="BW56" s="35"/>
      <c r="BX56" s="35"/>
      <c r="BY56" s="35"/>
      <c r="BZ56" s="35"/>
      <c r="CA56" s="35"/>
      <c r="CB56" s="35"/>
      <c r="CC56" s="13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</row>
    <row r="57" spans="1:123" ht="15.75" customHeight="1" x14ac:dyDescent="0.25">
      <c r="A57" s="37" t="s">
        <v>876</v>
      </c>
      <c r="B57" s="36">
        <v>1.02</v>
      </c>
      <c r="C57" s="36">
        <v>1.47</v>
      </c>
      <c r="D57" s="36">
        <v>1.26</v>
      </c>
      <c r="E57" s="35"/>
      <c r="F57" s="36"/>
      <c r="G57" s="36"/>
      <c r="H57" s="2">
        <v>0</v>
      </c>
      <c r="I57" s="36">
        <v>2</v>
      </c>
      <c r="J57" s="36">
        <v>0</v>
      </c>
      <c r="K57" s="36">
        <v>0</v>
      </c>
      <c r="L57" s="36">
        <v>0</v>
      </c>
      <c r="M57" s="36">
        <v>0</v>
      </c>
      <c r="N57" s="36">
        <v>2</v>
      </c>
      <c r="O57" s="36">
        <v>2</v>
      </c>
      <c r="P57" s="13">
        <v>0</v>
      </c>
      <c r="Q57" s="36">
        <v>0</v>
      </c>
      <c r="R57" s="36">
        <v>0</v>
      </c>
      <c r="S57" s="36">
        <v>0</v>
      </c>
      <c r="T57" s="36">
        <v>0</v>
      </c>
      <c r="U57" s="4">
        <v>0</v>
      </c>
      <c r="V57" s="36">
        <v>3</v>
      </c>
      <c r="W57" s="36">
        <v>1</v>
      </c>
      <c r="X57" s="36">
        <v>1</v>
      </c>
      <c r="Y57" s="36">
        <v>0</v>
      </c>
      <c r="Z57" s="36">
        <v>0</v>
      </c>
      <c r="AA57" s="36">
        <v>1</v>
      </c>
      <c r="AB57" s="36">
        <v>1</v>
      </c>
      <c r="AC57" s="13">
        <v>0</v>
      </c>
      <c r="AD57" s="36">
        <v>0</v>
      </c>
      <c r="AE57" s="36">
        <v>0</v>
      </c>
      <c r="AF57" s="36">
        <v>0</v>
      </c>
      <c r="AG57" s="36">
        <v>0</v>
      </c>
      <c r="AH57" s="8">
        <v>2</v>
      </c>
      <c r="AI57" s="36">
        <v>3</v>
      </c>
      <c r="AJ57" s="36">
        <v>0</v>
      </c>
      <c r="AK57" s="36">
        <v>1</v>
      </c>
      <c r="AL57" s="36">
        <v>0</v>
      </c>
      <c r="AM57" s="36">
        <v>0</v>
      </c>
      <c r="AN57" s="36">
        <v>3</v>
      </c>
      <c r="AO57" s="36">
        <v>1</v>
      </c>
      <c r="AP57" s="13">
        <v>0</v>
      </c>
      <c r="AQ57" s="36">
        <v>0</v>
      </c>
      <c r="AR57" s="36">
        <v>0</v>
      </c>
      <c r="AS57" s="36">
        <v>0</v>
      </c>
      <c r="AT57" s="36">
        <v>0</v>
      </c>
      <c r="AU57" s="6"/>
      <c r="AV57" s="35"/>
      <c r="AW57" s="35"/>
      <c r="AX57" s="35"/>
      <c r="AY57" s="35"/>
      <c r="AZ57" s="35"/>
      <c r="BA57" s="35"/>
      <c r="BB57" s="35"/>
      <c r="BC57" s="13"/>
      <c r="BD57" s="35"/>
      <c r="BE57" s="35"/>
      <c r="BF57" s="35"/>
      <c r="BG57" s="35"/>
      <c r="BH57" s="10"/>
      <c r="BI57" s="35"/>
      <c r="BJ57" s="35"/>
      <c r="BK57" s="35"/>
      <c r="BL57" s="35"/>
      <c r="BM57" s="35"/>
      <c r="BN57" s="35"/>
      <c r="BO57" s="35"/>
      <c r="BP57" s="13"/>
      <c r="BQ57" s="35"/>
      <c r="BR57" s="35"/>
      <c r="BS57" s="35"/>
      <c r="BT57" s="35"/>
      <c r="BU57" s="48"/>
      <c r="BV57" s="35"/>
      <c r="BW57" s="35"/>
      <c r="BX57" s="35"/>
      <c r="BY57" s="35"/>
      <c r="BZ57" s="35"/>
      <c r="CA57" s="35"/>
      <c r="CB57" s="35"/>
      <c r="CC57" s="13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</row>
    <row r="58" spans="1:123" ht="15.75" customHeight="1" x14ac:dyDescent="0.25">
      <c r="A58" s="38" t="s">
        <v>877</v>
      </c>
      <c r="B58" s="36">
        <v>1.01</v>
      </c>
      <c r="C58" s="36">
        <v>1.79</v>
      </c>
      <c r="D58" s="36">
        <v>0.75</v>
      </c>
      <c r="E58" s="35"/>
      <c r="F58" s="36"/>
      <c r="G58" s="36"/>
      <c r="H58" s="2">
        <v>0</v>
      </c>
      <c r="I58" s="36">
        <v>3</v>
      </c>
      <c r="J58" s="36">
        <v>0</v>
      </c>
      <c r="K58" s="36">
        <v>0</v>
      </c>
      <c r="L58" s="36">
        <v>0</v>
      </c>
      <c r="M58" s="36">
        <v>0</v>
      </c>
      <c r="N58" s="36">
        <v>1</v>
      </c>
      <c r="O58" s="36">
        <v>0</v>
      </c>
      <c r="P58" s="13">
        <v>0</v>
      </c>
      <c r="Q58" s="36">
        <v>0</v>
      </c>
      <c r="R58" s="36">
        <v>0</v>
      </c>
      <c r="S58" s="36">
        <v>0</v>
      </c>
      <c r="T58" s="36">
        <v>0</v>
      </c>
      <c r="U58" s="4">
        <v>0</v>
      </c>
      <c r="V58" s="36">
        <v>4</v>
      </c>
      <c r="W58" s="36">
        <v>3</v>
      </c>
      <c r="X58" s="36">
        <v>0</v>
      </c>
      <c r="Y58" s="36">
        <v>0</v>
      </c>
      <c r="Z58" s="36">
        <v>1</v>
      </c>
      <c r="AA58" s="36">
        <v>2</v>
      </c>
      <c r="AB58" s="36">
        <v>1</v>
      </c>
      <c r="AC58" s="13">
        <v>1</v>
      </c>
      <c r="AD58" s="36">
        <v>0</v>
      </c>
      <c r="AE58" s="36">
        <v>1</v>
      </c>
      <c r="AF58" s="36">
        <v>0</v>
      </c>
      <c r="AG58" s="36">
        <v>0</v>
      </c>
      <c r="AH58" s="8">
        <v>1</v>
      </c>
      <c r="AI58" s="36">
        <v>3</v>
      </c>
      <c r="AJ58" s="36">
        <v>0</v>
      </c>
      <c r="AK58" s="36">
        <v>0</v>
      </c>
      <c r="AL58" s="36">
        <v>0</v>
      </c>
      <c r="AM58" s="36">
        <v>0</v>
      </c>
      <c r="AN58" s="36">
        <v>1</v>
      </c>
      <c r="AO58" s="36">
        <v>1</v>
      </c>
      <c r="AP58" s="13">
        <v>0</v>
      </c>
      <c r="AQ58" s="36">
        <v>0</v>
      </c>
      <c r="AR58" s="36">
        <v>0</v>
      </c>
      <c r="AS58" s="36">
        <v>0</v>
      </c>
      <c r="AT58" s="36">
        <v>0</v>
      </c>
      <c r="AU58" s="6"/>
      <c r="AV58" s="35"/>
      <c r="AW58" s="35"/>
      <c r="AX58" s="35"/>
      <c r="AY58" s="35"/>
      <c r="AZ58" s="35"/>
      <c r="BA58" s="35"/>
      <c r="BB58" s="35"/>
      <c r="BC58" s="13"/>
      <c r="BD58" s="35"/>
      <c r="BE58" s="35"/>
      <c r="BF58" s="35"/>
      <c r="BG58" s="35"/>
      <c r="BH58" s="10"/>
      <c r="BI58" s="35"/>
      <c r="BJ58" s="35"/>
      <c r="BK58" s="35"/>
      <c r="BL58" s="35"/>
      <c r="BM58" s="35"/>
      <c r="BN58" s="35"/>
      <c r="BO58" s="35"/>
      <c r="BP58" s="13"/>
      <c r="BQ58" s="35"/>
      <c r="BR58" s="35"/>
      <c r="BS58" s="35"/>
      <c r="BT58" s="35"/>
      <c r="BU58" s="48"/>
      <c r="BV58" s="35"/>
      <c r="BW58" s="35"/>
      <c r="BX58" s="35"/>
      <c r="BY58" s="35"/>
      <c r="BZ58" s="35"/>
      <c r="CA58" s="35"/>
      <c r="CB58" s="35"/>
      <c r="CC58" s="13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</row>
    <row r="59" spans="1:123" ht="15.75" customHeight="1" x14ac:dyDescent="0.25">
      <c r="A59" s="50">
        <v>45703</v>
      </c>
      <c r="B59" s="42"/>
      <c r="C59" s="42"/>
      <c r="D59" s="42"/>
      <c r="E59" s="42"/>
      <c r="F59" s="42"/>
      <c r="G59" s="42"/>
      <c r="H59" s="2"/>
      <c r="I59" s="35"/>
      <c r="J59" s="35"/>
      <c r="K59" s="35"/>
      <c r="L59" s="35"/>
      <c r="M59" s="35"/>
      <c r="N59" s="35"/>
      <c r="O59" s="35"/>
      <c r="P59" s="13"/>
      <c r="Q59" s="35"/>
      <c r="R59" s="35"/>
      <c r="S59" s="35"/>
      <c r="T59" s="35"/>
      <c r="U59" s="4"/>
      <c r="V59" s="35"/>
      <c r="W59" s="35"/>
      <c r="X59" s="35"/>
      <c r="Y59" s="35"/>
      <c r="Z59" s="35"/>
      <c r="AA59" s="35"/>
      <c r="AB59" s="35"/>
      <c r="AC59" s="13"/>
      <c r="AD59" s="35"/>
      <c r="AE59" s="35"/>
      <c r="AF59" s="35"/>
      <c r="AG59" s="35"/>
      <c r="AH59" s="8"/>
      <c r="AI59" s="35"/>
      <c r="AJ59" s="35"/>
      <c r="AK59" s="35"/>
      <c r="AL59" s="35"/>
      <c r="AM59" s="35"/>
      <c r="AN59" s="35"/>
      <c r="AO59" s="35"/>
      <c r="AP59" s="13"/>
      <c r="AQ59" s="35"/>
      <c r="AR59" s="35"/>
      <c r="AS59" s="35"/>
      <c r="AT59" s="35"/>
      <c r="AU59" s="6"/>
      <c r="AV59" s="35"/>
      <c r="AW59" s="35"/>
      <c r="AX59" s="35"/>
      <c r="AY59" s="35"/>
      <c r="AZ59" s="35"/>
      <c r="BA59" s="35"/>
      <c r="BB59" s="35"/>
      <c r="BC59" s="13"/>
      <c r="BD59" s="35"/>
      <c r="BE59" s="35"/>
      <c r="BF59" s="35"/>
      <c r="BG59" s="35"/>
      <c r="BH59" s="10"/>
      <c r="BI59" s="35"/>
      <c r="BJ59" s="35"/>
      <c r="BK59" s="35"/>
      <c r="BL59" s="35"/>
      <c r="BM59" s="35"/>
      <c r="BN59" s="35"/>
      <c r="BO59" s="35"/>
      <c r="BP59" s="13"/>
      <c r="BQ59" s="35"/>
      <c r="BR59" s="35"/>
      <c r="BS59" s="35"/>
      <c r="BT59" s="35"/>
      <c r="BU59" s="48"/>
      <c r="BV59" s="35"/>
      <c r="BW59" s="35"/>
      <c r="BX59" s="35"/>
      <c r="BY59" s="35"/>
      <c r="BZ59" s="35"/>
      <c r="CA59" s="35"/>
      <c r="CB59" s="35"/>
      <c r="CC59" s="13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</row>
    <row r="60" spans="1:123" ht="15.75" customHeight="1" x14ac:dyDescent="0.25">
      <c r="A60" s="37" t="s">
        <v>878</v>
      </c>
      <c r="B60" s="36">
        <v>1.33</v>
      </c>
      <c r="C60" s="36">
        <v>1.2</v>
      </c>
      <c r="D60" s="35"/>
      <c r="E60" s="35"/>
      <c r="F60" s="35"/>
      <c r="G60" s="35"/>
      <c r="H60" s="2">
        <v>1</v>
      </c>
      <c r="I60" s="36">
        <v>3</v>
      </c>
      <c r="J60" s="36">
        <v>0</v>
      </c>
      <c r="K60" s="36">
        <v>0</v>
      </c>
      <c r="L60" s="36">
        <v>0</v>
      </c>
      <c r="M60" s="36">
        <v>0</v>
      </c>
      <c r="N60" s="36">
        <v>5</v>
      </c>
      <c r="O60" s="36">
        <v>0</v>
      </c>
      <c r="P60" s="13">
        <v>0</v>
      </c>
      <c r="Q60" s="36">
        <v>0</v>
      </c>
      <c r="R60" s="36">
        <v>0</v>
      </c>
      <c r="S60" s="36">
        <v>0</v>
      </c>
      <c r="T60" s="36">
        <v>0</v>
      </c>
      <c r="U60" s="4">
        <v>1</v>
      </c>
      <c r="V60" s="36">
        <v>0</v>
      </c>
      <c r="W60" s="36">
        <v>1</v>
      </c>
      <c r="X60" s="36">
        <v>1</v>
      </c>
      <c r="Y60" s="36">
        <v>0</v>
      </c>
      <c r="Z60" s="36">
        <v>0</v>
      </c>
      <c r="AA60" s="36">
        <v>3</v>
      </c>
      <c r="AB60" s="36">
        <v>3</v>
      </c>
      <c r="AC60" s="13">
        <v>0</v>
      </c>
      <c r="AD60" s="36">
        <v>1</v>
      </c>
      <c r="AE60" s="36">
        <v>1</v>
      </c>
      <c r="AF60" s="36">
        <v>0</v>
      </c>
      <c r="AG60" s="36">
        <v>0</v>
      </c>
      <c r="AH60" s="8"/>
      <c r="AI60" s="35"/>
      <c r="AJ60" s="35"/>
      <c r="AK60" s="35"/>
      <c r="AL60" s="35"/>
      <c r="AM60" s="35"/>
      <c r="AN60" s="35"/>
      <c r="AO60" s="35"/>
      <c r="AP60" s="13"/>
      <c r="AQ60" s="35"/>
      <c r="AR60" s="35"/>
      <c r="AS60" s="35"/>
      <c r="AT60" s="35"/>
      <c r="AU60" s="6"/>
      <c r="AV60" s="35"/>
      <c r="AW60" s="35"/>
      <c r="AX60" s="35"/>
      <c r="AY60" s="35"/>
      <c r="AZ60" s="35"/>
      <c r="BA60" s="35"/>
      <c r="BB60" s="35"/>
      <c r="BC60" s="13"/>
      <c r="BD60" s="35"/>
      <c r="BE60" s="35"/>
      <c r="BF60" s="35"/>
      <c r="BG60" s="35"/>
      <c r="BH60" s="10"/>
      <c r="BI60" s="35"/>
      <c r="BJ60" s="35"/>
      <c r="BK60" s="35"/>
      <c r="BL60" s="35"/>
      <c r="BM60" s="35"/>
      <c r="BN60" s="35"/>
      <c r="BO60" s="35"/>
      <c r="BP60" s="13"/>
      <c r="BQ60" s="35"/>
      <c r="BR60" s="35"/>
      <c r="BS60" s="35"/>
      <c r="BT60" s="35"/>
      <c r="BU60" s="48"/>
      <c r="BV60" s="35"/>
      <c r="BW60" s="35"/>
      <c r="BX60" s="35"/>
      <c r="BY60" s="35"/>
      <c r="BZ60" s="35"/>
      <c r="CA60" s="35"/>
      <c r="CB60" s="35"/>
      <c r="CC60" s="13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</row>
    <row r="61" spans="1:123" ht="15.75" customHeight="1" x14ac:dyDescent="0.25">
      <c r="A61" s="37" t="s">
        <v>879</v>
      </c>
      <c r="B61" s="36">
        <v>0.67</v>
      </c>
      <c r="C61" s="36">
        <v>1.19</v>
      </c>
      <c r="D61" s="35"/>
      <c r="E61" s="35"/>
      <c r="F61" s="35"/>
      <c r="G61" s="35"/>
      <c r="H61" s="2">
        <v>0</v>
      </c>
      <c r="I61" s="36">
        <v>3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13">
        <v>0</v>
      </c>
      <c r="Q61" s="36">
        <v>0</v>
      </c>
      <c r="R61" s="36">
        <v>0</v>
      </c>
      <c r="S61" s="36">
        <v>0</v>
      </c>
      <c r="T61" s="36">
        <v>0</v>
      </c>
      <c r="U61" s="4">
        <v>2</v>
      </c>
      <c r="V61" s="36">
        <v>0</v>
      </c>
      <c r="W61" s="36">
        <v>2</v>
      </c>
      <c r="X61" s="36">
        <v>0</v>
      </c>
      <c r="Y61" s="36">
        <v>0</v>
      </c>
      <c r="Z61" s="36">
        <v>2</v>
      </c>
      <c r="AA61" s="36">
        <v>4</v>
      </c>
      <c r="AB61" s="36">
        <v>2</v>
      </c>
      <c r="AC61" s="13">
        <v>1</v>
      </c>
      <c r="AD61" s="36">
        <v>0</v>
      </c>
      <c r="AE61" s="36">
        <v>1</v>
      </c>
      <c r="AF61" s="36">
        <v>0</v>
      </c>
      <c r="AG61" s="36">
        <v>0</v>
      </c>
      <c r="AH61" s="8"/>
      <c r="AI61" s="35"/>
      <c r="AJ61" s="35"/>
      <c r="AK61" s="35"/>
      <c r="AL61" s="35"/>
      <c r="AM61" s="35"/>
      <c r="AN61" s="35"/>
      <c r="AO61" s="35"/>
      <c r="AP61" s="13"/>
      <c r="AQ61" s="35"/>
      <c r="AR61" s="35"/>
      <c r="AS61" s="35"/>
      <c r="AT61" s="35"/>
      <c r="AU61" s="6"/>
      <c r="AV61" s="35"/>
      <c r="AW61" s="35"/>
      <c r="AX61" s="35"/>
      <c r="AY61" s="35"/>
      <c r="AZ61" s="35"/>
      <c r="BA61" s="35"/>
      <c r="BB61" s="35"/>
      <c r="BC61" s="13"/>
      <c r="BD61" s="35"/>
      <c r="BE61" s="35"/>
      <c r="BF61" s="35"/>
      <c r="BG61" s="35"/>
      <c r="BH61" s="10"/>
      <c r="BI61" s="35"/>
      <c r="BJ61" s="35"/>
      <c r="BK61" s="35"/>
      <c r="BL61" s="35"/>
      <c r="BM61" s="35"/>
      <c r="BN61" s="35"/>
      <c r="BO61" s="35"/>
      <c r="BP61" s="13"/>
      <c r="BQ61" s="35"/>
      <c r="BR61" s="35"/>
      <c r="BS61" s="35"/>
      <c r="BT61" s="35"/>
      <c r="BU61" s="48"/>
      <c r="BV61" s="35"/>
      <c r="BW61" s="35"/>
      <c r="BX61" s="35"/>
      <c r="BY61" s="35"/>
      <c r="BZ61" s="35"/>
      <c r="CA61" s="35"/>
      <c r="CB61" s="35"/>
      <c r="CC61" s="13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</row>
    <row r="62" spans="1:123" ht="15.75" customHeight="1" x14ac:dyDescent="0.25">
      <c r="A62" s="37" t="s">
        <v>880</v>
      </c>
      <c r="B62" s="36">
        <v>1.1499999999999999</v>
      </c>
      <c r="C62" s="36">
        <v>1.26</v>
      </c>
      <c r="D62" s="35"/>
      <c r="E62" s="35"/>
      <c r="F62" s="35"/>
      <c r="G62" s="35"/>
      <c r="H62" s="2">
        <v>0</v>
      </c>
      <c r="I62" s="36">
        <v>2</v>
      </c>
      <c r="J62" s="36">
        <v>1</v>
      </c>
      <c r="K62" s="36">
        <v>1</v>
      </c>
      <c r="L62" s="36">
        <v>0</v>
      </c>
      <c r="M62" s="36">
        <v>0</v>
      </c>
      <c r="N62" s="36">
        <v>2</v>
      </c>
      <c r="O62" s="36">
        <v>2</v>
      </c>
      <c r="P62" s="13">
        <v>1</v>
      </c>
      <c r="Q62" s="36">
        <v>0</v>
      </c>
      <c r="R62" s="36">
        <v>0</v>
      </c>
      <c r="S62" s="36">
        <v>0</v>
      </c>
      <c r="T62" s="36">
        <v>0</v>
      </c>
      <c r="U62" s="4">
        <v>0</v>
      </c>
      <c r="V62" s="36">
        <v>0</v>
      </c>
      <c r="W62" s="36">
        <v>2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13">
        <v>0</v>
      </c>
      <c r="AD62" s="36">
        <v>0</v>
      </c>
      <c r="AE62" s="36">
        <v>0</v>
      </c>
      <c r="AF62" s="36">
        <v>0</v>
      </c>
      <c r="AG62" s="36">
        <v>0</v>
      </c>
      <c r="AH62" s="8"/>
      <c r="AI62" s="35"/>
      <c r="AJ62" s="35"/>
      <c r="AK62" s="35"/>
      <c r="AL62" s="35"/>
      <c r="AM62" s="35"/>
      <c r="AN62" s="35"/>
      <c r="AO62" s="35"/>
      <c r="AP62" s="13"/>
      <c r="AQ62" s="35"/>
      <c r="AR62" s="35"/>
      <c r="AS62" s="35"/>
      <c r="AT62" s="35"/>
      <c r="AU62" s="6"/>
      <c r="AV62" s="35"/>
      <c r="AW62" s="35"/>
      <c r="AX62" s="35"/>
      <c r="AY62" s="35"/>
      <c r="AZ62" s="35"/>
      <c r="BA62" s="35"/>
      <c r="BB62" s="35"/>
      <c r="BC62" s="13"/>
      <c r="BD62" s="35"/>
      <c r="BE62" s="35"/>
      <c r="BF62" s="35"/>
      <c r="BG62" s="35"/>
      <c r="BH62" s="10"/>
      <c r="BI62" s="35"/>
      <c r="BJ62" s="35"/>
      <c r="BK62" s="35"/>
      <c r="BL62" s="35"/>
      <c r="BM62" s="35"/>
      <c r="BN62" s="35"/>
      <c r="BO62" s="35"/>
      <c r="BP62" s="13"/>
      <c r="BQ62" s="35"/>
      <c r="BR62" s="35"/>
      <c r="BS62" s="35"/>
      <c r="BT62" s="35"/>
      <c r="BU62" s="48"/>
      <c r="BV62" s="35"/>
      <c r="BW62" s="35"/>
      <c r="BX62" s="35"/>
      <c r="BY62" s="35"/>
      <c r="BZ62" s="35"/>
      <c r="CA62" s="35"/>
      <c r="CB62" s="35"/>
      <c r="CC62" s="13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</row>
    <row r="63" spans="1:123" ht="15.75" customHeight="1" x14ac:dyDescent="0.25">
      <c r="A63" s="38" t="s">
        <v>428</v>
      </c>
      <c r="B63" s="36">
        <v>1.31</v>
      </c>
      <c r="C63" s="36">
        <v>1.48</v>
      </c>
      <c r="D63" s="35"/>
      <c r="E63" s="35"/>
      <c r="F63" s="35"/>
      <c r="G63" s="35"/>
      <c r="H63" s="2">
        <v>0</v>
      </c>
      <c r="I63" s="36">
        <v>0</v>
      </c>
      <c r="J63" s="36">
        <v>1</v>
      </c>
      <c r="K63" s="36">
        <v>0</v>
      </c>
      <c r="L63" s="36">
        <v>0</v>
      </c>
      <c r="M63" s="36">
        <v>0</v>
      </c>
      <c r="N63" s="36">
        <v>2</v>
      </c>
      <c r="O63" s="36">
        <v>0</v>
      </c>
      <c r="P63" s="13">
        <v>0</v>
      </c>
      <c r="Q63" s="36">
        <v>1</v>
      </c>
      <c r="R63" s="36">
        <v>0</v>
      </c>
      <c r="S63" s="36">
        <v>0</v>
      </c>
      <c r="T63" s="36">
        <v>0</v>
      </c>
      <c r="U63" s="4">
        <v>0</v>
      </c>
      <c r="V63" s="36">
        <v>0</v>
      </c>
      <c r="W63" s="36">
        <v>2</v>
      </c>
      <c r="X63" s="36">
        <v>0</v>
      </c>
      <c r="Y63" s="36">
        <v>0</v>
      </c>
      <c r="Z63" s="36">
        <v>0</v>
      </c>
      <c r="AA63" s="36">
        <v>6</v>
      </c>
      <c r="AB63" s="36">
        <v>0</v>
      </c>
      <c r="AC63" s="13">
        <v>0</v>
      </c>
      <c r="AD63" s="36">
        <v>0</v>
      </c>
      <c r="AE63" s="36">
        <v>0</v>
      </c>
      <c r="AF63" s="36">
        <v>0</v>
      </c>
      <c r="AG63" s="36">
        <v>0</v>
      </c>
      <c r="AH63" s="8"/>
      <c r="AI63" s="35"/>
      <c r="AJ63" s="35"/>
      <c r="AK63" s="35"/>
      <c r="AL63" s="35"/>
      <c r="AM63" s="35"/>
      <c r="AN63" s="35"/>
      <c r="AO63" s="35"/>
      <c r="AP63" s="13"/>
      <c r="AQ63" s="35"/>
      <c r="AR63" s="35"/>
      <c r="AS63" s="35"/>
      <c r="AT63" s="35"/>
      <c r="AU63" s="6"/>
      <c r="AV63" s="35"/>
      <c r="AW63" s="35"/>
      <c r="AX63" s="35"/>
      <c r="AY63" s="35"/>
      <c r="AZ63" s="35"/>
      <c r="BA63" s="35"/>
      <c r="BB63" s="35"/>
      <c r="BC63" s="13"/>
      <c r="BD63" s="35"/>
      <c r="BE63" s="35"/>
      <c r="BF63" s="35"/>
      <c r="BG63" s="35"/>
      <c r="BH63" s="10"/>
      <c r="BI63" s="35"/>
      <c r="BJ63" s="35"/>
      <c r="BK63" s="35"/>
      <c r="BL63" s="35"/>
      <c r="BM63" s="35"/>
      <c r="BN63" s="35"/>
      <c r="BO63" s="35"/>
      <c r="BP63" s="13"/>
      <c r="BQ63" s="35"/>
      <c r="BR63" s="35"/>
      <c r="BS63" s="35"/>
      <c r="BT63" s="35"/>
      <c r="BU63" s="48"/>
      <c r="BV63" s="35"/>
      <c r="BW63" s="35"/>
      <c r="BX63" s="35"/>
      <c r="BY63" s="35"/>
      <c r="BZ63" s="35"/>
      <c r="CA63" s="35"/>
      <c r="CB63" s="35"/>
      <c r="CC63" s="13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</row>
    <row r="64" spans="1:123" ht="15.75" customHeight="1" x14ac:dyDescent="0.25">
      <c r="A64" s="37" t="s">
        <v>881</v>
      </c>
      <c r="B64" s="36">
        <v>0.9</v>
      </c>
      <c r="C64" s="36">
        <v>0.99</v>
      </c>
      <c r="D64" s="35"/>
      <c r="E64" s="35"/>
      <c r="F64" s="35"/>
      <c r="G64" s="35"/>
      <c r="H64" s="2">
        <v>0</v>
      </c>
      <c r="I64" s="36">
        <v>1</v>
      </c>
      <c r="J64" s="36">
        <v>1</v>
      </c>
      <c r="K64" s="36">
        <v>0</v>
      </c>
      <c r="L64" s="36">
        <v>0</v>
      </c>
      <c r="M64" s="36">
        <v>0</v>
      </c>
      <c r="N64" s="36">
        <v>1</v>
      </c>
      <c r="O64" s="36">
        <v>0</v>
      </c>
      <c r="P64" s="13">
        <v>0</v>
      </c>
      <c r="Q64" s="36">
        <v>0</v>
      </c>
      <c r="R64" s="36">
        <v>0</v>
      </c>
      <c r="S64" s="36">
        <v>0</v>
      </c>
      <c r="T64" s="36">
        <v>0</v>
      </c>
      <c r="U64" s="4">
        <v>3</v>
      </c>
      <c r="V64" s="36">
        <v>1</v>
      </c>
      <c r="W64" s="36">
        <v>1</v>
      </c>
      <c r="X64" s="36">
        <v>0</v>
      </c>
      <c r="Y64" s="36">
        <v>0</v>
      </c>
      <c r="Z64" s="36">
        <v>0</v>
      </c>
      <c r="AA64" s="36">
        <v>4</v>
      </c>
      <c r="AB64" s="36">
        <v>0</v>
      </c>
      <c r="AC64" s="13">
        <v>1</v>
      </c>
      <c r="AD64" s="36">
        <v>0</v>
      </c>
      <c r="AE64" s="36">
        <v>0</v>
      </c>
      <c r="AF64" s="36">
        <v>0</v>
      </c>
      <c r="AG64" s="36">
        <v>0</v>
      </c>
      <c r="AH64" s="8"/>
      <c r="AI64" s="35"/>
      <c r="AJ64" s="35"/>
      <c r="AK64" s="35"/>
      <c r="AL64" s="35"/>
      <c r="AM64" s="35"/>
      <c r="AN64" s="35"/>
      <c r="AO64" s="35"/>
      <c r="AP64" s="13"/>
      <c r="AQ64" s="35"/>
      <c r="AR64" s="35"/>
      <c r="AS64" s="35"/>
      <c r="AT64" s="35"/>
      <c r="AU64" s="6"/>
      <c r="AV64" s="35"/>
      <c r="AW64" s="35"/>
      <c r="AX64" s="35"/>
      <c r="AY64" s="35"/>
      <c r="AZ64" s="35"/>
      <c r="BA64" s="35"/>
      <c r="BB64" s="35"/>
      <c r="BC64" s="13"/>
      <c r="BD64" s="35"/>
      <c r="BE64" s="35"/>
      <c r="BF64" s="35"/>
      <c r="BG64" s="35"/>
      <c r="BH64" s="10"/>
      <c r="BI64" s="35"/>
      <c r="BJ64" s="35"/>
      <c r="BK64" s="35"/>
      <c r="BL64" s="35"/>
      <c r="BM64" s="35"/>
      <c r="BN64" s="35"/>
      <c r="BO64" s="35"/>
      <c r="BP64" s="13"/>
      <c r="BQ64" s="35"/>
      <c r="BR64" s="35"/>
      <c r="BS64" s="35"/>
      <c r="BT64" s="35"/>
      <c r="BU64" s="48"/>
      <c r="BV64" s="35"/>
      <c r="BW64" s="35"/>
      <c r="BX64" s="35"/>
      <c r="BY64" s="35"/>
      <c r="BZ64" s="35"/>
      <c r="CA64" s="35"/>
      <c r="CB64" s="35"/>
      <c r="CC64" s="13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</row>
    <row r="65" spans="1:123" ht="15.75" customHeight="1" x14ac:dyDescent="0.25">
      <c r="A65" s="38" t="s">
        <v>882</v>
      </c>
      <c r="B65" s="36">
        <v>1.79</v>
      </c>
      <c r="C65" s="36">
        <v>1.43</v>
      </c>
      <c r="D65" s="35"/>
      <c r="E65" s="35"/>
      <c r="F65" s="35"/>
      <c r="G65" s="35"/>
      <c r="H65" s="2">
        <v>0</v>
      </c>
      <c r="I65" s="36">
        <v>2</v>
      </c>
      <c r="J65" s="36">
        <v>0</v>
      </c>
      <c r="K65" s="36">
        <v>0</v>
      </c>
      <c r="L65" s="36">
        <v>0</v>
      </c>
      <c r="M65" s="36">
        <v>0</v>
      </c>
      <c r="N65" s="36">
        <v>2</v>
      </c>
      <c r="O65" s="36">
        <v>1</v>
      </c>
      <c r="P65" s="13">
        <v>0</v>
      </c>
      <c r="Q65" s="36">
        <v>0</v>
      </c>
      <c r="R65" s="36">
        <v>0</v>
      </c>
      <c r="S65" s="36">
        <v>0</v>
      </c>
      <c r="T65" s="36">
        <v>0</v>
      </c>
      <c r="U65" s="4">
        <v>0</v>
      </c>
      <c r="V65" s="36">
        <v>0</v>
      </c>
      <c r="W65" s="36">
        <v>1</v>
      </c>
      <c r="X65" s="36">
        <v>0</v>
      </c>
      <c r="Y65" s="36">
        <v>0</v>
      </c>
      <c r="Z65" s="36">
        <v>0</v>
      </c>
      <c r="AA65" s="36">
        <v>2</v>
      </c>
      <c r="AB65" s="36">
        <v>0</v>
      </c>
      <c r="AC65" s="13">
        <v>0</v>
      </c>
      <c r="AD65" s="36">
        <v>0</v>
      </c>
      <c r="AE65" s="36">
        <v>0</v>
      </c>
      <c r="AF65" s="36">
        <v>0</v>
      </c>
      <c r="AG65" s="36">
        <v>0</v>
      </c>
      <c r="AH65" s="8"/>
      <c r="AI65" s="35"/>
      <c r="AJ65" s="35"/>
      <c r="AK65" s="35"/>
      <c r="AL65" s="35"/>
      <c r="AM65" s="35"/>
      <c r="AN65" s="35"/>
      <c r="AO65" s="35"/>
      <c r="AP65" s="13"/>
      <c r="AQ65" s="35"/>
      <c r="AR65" s="35"/>
      <c r="AS65" s="35"/>
      <c r="AT65" s="35"/>
      <c r="AU65" s="6"/>
      <c r="AV65" s="35"/>
      <c r="AW65" s="35"/>
      <c r="AX65" s="35"/>
      <c r="AY65" s="35"/>
      <c r="AZ65" s="35"/>
      <c r="BA65" s="35"/>
      <c r="BB65" s="35"/>
      <c r="BC65" s="13"/>
      <c r="BD65" s="35"/>
      <c r="BE65" s="35"/>
      <c r="BF65" s="35"/>
      <c r="BG65" s="35"/>
      <c r="BH65" s="10"/>
      <c r="BI65" s="35"/>
      <c r="BJ65" s="35"/>
      <c r="BK65" s="35"/>
      <c r="BL65" s="35"/>
      <c r="BM65" s="35"/>
      <c r="BN65" s="35"/>
      <c r="BO65" s="35"/>
      <c r="BP65" s="13"/>
      <c r="BQ65" s="35"/>
      <c r="BR65" s="35"/>
      <c r="BS65" s="35"/>
      <c r="BT65" s="35"/>
      <c r="BU65" s="48"/>
      <c r="BV65" s="35"/>
      <c r="BW65" s="35"/>
      <c r="BX65" s="35"/>
      <c r="BY65" s="35"/>
      <c r="BZ65" s="35"/>
      <c r="CA65" s="35"/>
      <c r="CB65" s="35"/>
      <c r="CC65" s="13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</row>
    <row r="66" spans="1:123" ht="15.75" customHeight="1" x14ac:dyDescent="0.25">
      <c r="A66" s="50">
        <v>45704</v>
      </c>
      <c r="B66" s="42"/>
      <c r="C66" s="42"/>
      <c r="D66" s="42"/>
      <c r="E66" s="42"/>
      <c r="F66" s="42"/>
      <c r="G66" s="42"/>
      <c r="H66" s="2"/>
      <c r="I66" s="35"/>
      <c r="J66" s="35"/>
      <c r="K66" s="35"/>
      <c r="L66" s="35"/>
      <c r="M66" s="35"/>
      <c r="N66" s="35"/>
      <c r="O66" s="35"/>
      <c r="P66" s="13"/>
      <c r="Q66" s="35"/>
      <c r="R66" s="35"/>
      <c r="S66" s="35"/>
      <c r="T66" s="35"/>
      <c r="U66" s="4"/>
      <c r="V66" s="35"/>
      <c r="W66" s="35"/>
      <c r="X66" s="35"/>
      <c r="Y66" s="35"/>
      <c r="Z66" s="35"/>
      <c r="AA66" s="35"/>
      <c r="AB66" s="35"/>
      <c r="AC66" s="13"/>
      <c r="AD66" s="35"/>
      <c r="AE66" s="35"/>
      <c r="AF66" s="35"/>
      <c r="AG66" s="35"/>
      <c r="AH66" s="8"/>
      <c r="AI66" s="35"/>
      <c r="AJ66" s="35"/>
      <c r="AK66" s="35"/>
      <c r="AL66" s="35"/>
      <c r="AM66" s="35"/>
      <c r="AN66" s="35"/>
      <c r="AO66" s="35"/>
      <c r="AP66" s="13"/>
      <c r="AQ66" s="35"/>
      <c r="AR66" s="35"/>
      <c r="AS66" s="35"/>
      <c r="AT66" s="35"/>
      <c r="AU66" s="6"/>
      <c r="AV66" s="35"/>
      <c r="AW66" s="35"/>
      <c r="AX66" s="35"/>
      <c r="AY66" s="35"/>
      <c r="AZ66" s="35"/>
      <c r="BA66" s="35"/>
      <c r="BB66" s="35"/>
      <c r="BC66" s="13"/>
      <c r="BD66" s="35"/>
      <c r="BE66" s="35"/>
      <c r="BF66" s="35"/>
      <c r="BG66" s="35"/>
      <c r="BH66" s="10"/>
      <c r="BI66" s="35"/>
      <c r="BJ66" s="35"/>
      <c r="BK66" s="35"/>
      <c r="BL66" s="35"/>
      <c r="BM66" s="35"/>
      <c r="BN66" s="35"/>
      <c r="BO66" s="35"/>
      <c r="BP66" s="13"/>
      <c r="BQ66" s="35"/>
      <c r="BR66" s="35"/>
      <c r="BS66" s="35"/>
      <c r="BT66" s="35"/>
      <c r="BU66" s="48"/>
      <c r="BV66" s="35"/>
      <c r="BW66" s="35"/>
      <c r="BX66" s="35"/>
      <c r="BY66" s="35"/>
      <c r="BZ66" s="35"/>
      <c r="CA66" s="35"/>
      <c r="CB66" s="35"/>
      <c r="CC66" s="13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</row>
    <row r="67" spans="1:123" ht="15.75" customHeight="1" x14ac:dyDescent="0.25">
      <c r="A67" s="37" t="s">
        <v>883</v>
      </c>
      <c r="B67" s="36">
        <v>1.53</v>
      </c>
      <c r="C67" s="35"/>
      <c r="D67" s="35"/>
      <c r="E67" s="35"/>
      <c r="F67" s="36">
        <v>0.84</v>
      </c>
      <c r="G67" s="36"/>
      <c r="H67" s="2">
        <v>5</v>
      </c>
      <c r="I67" s="36">
        <v>1</v>
      </c>
      <c r="J67" s="36">
        <v>2</v>
      </c>
      <c r="K67" s="36">
        <v>0</v>
      </c>
      <c r="L67" s="36">
        <v>0</v>
      </c>
      <c r="M67" s="36">
        <v>0</v>
      </c>
      <c r="N67" s="36">
        <v>3</v>
      </c>
      <c r="O67" s="36">
        <v>0</v>
      </c>
      <c r="P67" s="13">
        <v>0</v>
      </c>
      <c r="Q67" s="36">
        <v>0</v>
      </c>
      <c r="R67" s="36">
        <v>0</v>
      </c>
      <c r="S67" s="36">
        <v>0</v>
      </c>
      <c r="T67" s="36">
        <v>0</v>
      </c>
      <c r="U67" s="4"/>
      <c r="V67" s="35"/>
      <c r="W67" s="35"/>
      <c r="X67" s="35"/>
      <c r="Y67" s="35"/>
      <c r="Z67" s="35"/>
      <c r="AA67" s="35"/>
      <c r="AB67" s="35"/>
      <c r="AC67" s="13"/>
      <c r="AD67" s="35"/>
      <c r="AE67" s="35"/>
      <c r="AF67" s="35"/>
      <c r="AG67" s="35"/>
      <c r="AH67" s="8"/>
      <c r="AI67" s="35"/>
      <c r="AJ67" s="35"/>
      <c r="AK67" s="35"/>
      <c r="AL67" s="35"/>
      <c r="AM67" s="35"/>
      <c r="AN67" s="35"/>
      <c r="AO67" s="35"/>
      <c r="AP67" s="13"/>
      <c r="AQ67" s="35"/>
      <c r="AR67" s="35"/>
      <c r="AS67" s="35"/>
      <c r="AT67" s="35"/>
      <c r="AU67" s="6"/>
      <c r="AV67" s="35"/>
      <c r="AW67" s="35"/>
      <c r="AX67" s="35"/>
      <c r="AY67" s="35"/>
      <c r="AZ67" s="35"/>
      <c r="BA67" s="35"/>
      <c r="BB67" s="35"/>
      <c r="BC67" s="13"/>
      <c r="BD67" s="35"/>
      <c r="BE67" s="35"/>
      <c r="BF67" s="35"/>
      <c r="BG67" s="35"/>
      <c r="BH67" s="10">
        <v>0</v>
      </c>
      <c r="BI67" s="36">
        <v>1</v>
      </c>
      <c r="BJ67" s="36">
        <v>2</v>
      </c>
      <c r="BK67" s="36">
        <v>0</v>
      </c>
      <c r="BL67" s="36">
        <v>0</v>
      </c>
      <c r="BM67" s="36">
        <v>0</v>
      </c>
      <c r="BN67" s="36">
        <v>2</v>
      </c>
      <c r="BO67" s="36">
        <v>0</v>
      </c>
      <c r="BP67" s="13">
        <v>0</v>
      </c>
      <c r="BQ67" s="36">
        <v>0</v>
      </c>
      <c r="BR67" s="36">
        <v>0</v>
      </c>
      <c r="BS67" s="36">
        <v>0</v>
      </c>
      <c r="BT67" s="36">
        <v>0</v>
      </c>
      <c r="BU67" s="48"/>
      <c r="BV67" s="35"/>
      <c r="BW67" s="35"/>
      <c r="BX67" s="35"/>
      <c r="BY67" s="35"/>
      <c r="BZ67" s="35"/>
      <c r="CA67" s="35"/>
      <c r="CB67" s="35"/>
      <c r="CC67" s="13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</row>
    <row r="68" spans="1:123" ht="15.75" customHeight="1" x14ac:dyDescent="0.25">
      <c r="A68" s="37" t="s">
        <v>432</v>
      </c>
      <c r="B68" s="36">
        <v>1.04</v>
      </c>
      <c r="C68" s="36">
        <v>0.72</v>
      </c>
      <c r="D68" s="35"/>
      <c r="E68" s="35"/>
      <c r="F68" s="35"/>
      <c r="G68" s="35"/>
      <c r="H68" s="2">
        <v>0</v>
      </c>
      <c r="I68" s="36">
        <v>2</v>
      </c>
      <c r="J68" s="36">
        <v>1</v>
      </c>
      <c r="K68" s="36">
        <v>0</v>
      </c>
      <c r="L68" s="36">
        <v>0</v>
      </c>
      <c r="M68" s="36">
        <v>0</v>
      </c>
      <c r="N68" s="36">
        <v>3</v>
      </c>
      <c r="O68" s="36">
        <v>0</v>
      </c>
      <c r="P68" s="13">
        <v>0</v>
      </c>
      <c r="Q68" s="36">
        <v>1</v>
      </c>
      <c r="R68" s="36">
        <v>0</v>
      </c>
      <c r="S68" s="36">
        <v>0</v>
      </c>
      <c r="T68" s="36">
        <v>0</v>
      </c>
      <c r="U68" s="4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3</v>
      </c>
      <c r="AB68" s="36">
        <v>1</v>
      </c>
      <c r="AC68" s="13">
        <v>0</v>
      </c>
      <c r="AD68" s="36">
        <v>0</v>
      </c>
      <c r="AE68" s="36">
        <v>0</v>
      </c>
      <c r="AF68" s="36">
        <v>0</v>
      </c>
      <c r="AG68" s="36">
        <v>0</v>
      </c>
      <c r="AH68" s="8"/>
      <c r="AI68" s="35"/>
      <c r="AJ68" s="35"/>
      <c r="AK68" s="35"/>
      <c r="AL68" s="35"/>
      <c r="AM68" s="35"/>
      <c r="AN68" s="35"/>
      <c r="AO68" s="35"/>
      <c r="AP68" s="13"/>
      <c r="AQ68" s="35"/>
      <c r="AR68" s="35"/>
      <c r="AS68" s="35"/>
      <c r="AT68" s="35"/>
      <c r="AU68" s="6"/>
      <c r="AV68" s="35"/>
      <c r="AW68" s="35"/>
      <c r="AX68" s="35"/>
      <c r="AY68" s="35"/>
      <c r="AZ68" s="35"/>
      <c r="BA68" s="35"/>
      <c r="BB68" s="35"/>
      <c r="BC68" s="13"/>
      <c r="BD68" s="35"/>
      <c r="BE68" s="35"/>
      <c r="BF68" s="35"/>
      <c r="BG68" s="35"/>
      <c r="BH68" s="10"/>
      <c r="BI68" s="35"/>
      <c r="BJ68" s="35"/>
      <c r="BK68" s="35"/>
      <c r="BL68" s="35"/>
      <c r="BM68" s="35"/>
      <c r="BN68" s="35"/>
      <c r="BO68" s="35"/>
      <c r="BP68" s="13"/>
      <c r="BQ68" s="35"/>
      <c r="BR68" s="35"/>
      <c r="BS68" s="35"/>
      <c r="BT68" s="35"/>
      <c r="BU68" s="48"/>
      <c r="BV68" s="35"/>
      <c r="BW68" s="35"/>
      <c r="BX68" s="35"/>
      <c r="BY68" s="35"/>
      <c r="BZ68" s="35"/>
      <c r="CA68" s="35"/>
      <c r="CB68" s="35"/>
      <c r="CC68" s="13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</row>
    <row r="69" spans="1:123" ht="15.75" customHeight="1" x14ac:dyDescent="0.25">
      <c r="A69" s="38" t="s">
        <v>884</v>
      </c>
      <c r="B69" s="36">
        <v>1.19</v>
      </c>
      <c r="C69" s="35"/>
      <c r="D69" s="35"/>
      <c r="E69" s="35"/>
      <c r="F69" s="36">
        <v>1.71</v>
      </c>
      <c r="G69" s="36"/>
      <c r="H69" s="2">
        <v>2</v>
      </c>
      <c r="I69" s="36">
        <v>4</v>
      </c>
      <c r="J69" s="36">
        <v>1</v>
      </c>
      <c r="K69" s="36">
        <v>0</v>
      </c>
      <c r="L69" s="36">
        <v>0</v>
      </c>
      <c r="M69" s="36">
        <v>0</v>
      </c>
      <c r="N69" s="36">
        <v>1</v>
      </c>
      <c r="O69" s="36">
        <v>0</v>
      </c>
      <c r="P69" s="13">
        <v>0</v>
      </c>
      <c r="Q69" s="36">
        <v>0</v>
      </c>
      <c r="R69" s="36">
        <v>0</v>
      </c>
      <c r="S69" s="36">
        <v>0</v>
      </c>
      <c r="T69" s="36">
        <v>0</v>
      </c>
      <c r="U69" s="4"/>
      <c r="V69" s="35"/>
      <c r="W69" s="35"/>
      <c r="X69" s="35"/>
      <c r="Y69" s="35"/>
      <c r="Z69" s="35"/>
      <c r="AA69" s="35"/>
      <c r="AB69" s="35"/>
      <c r="AC69" s="13"/>
      <c r="AD69" s="35"/>
      <c r="AE69" s="35"/>
      <c r="AF69" s="35"/>
      <c r="AG69" s="35"/>
      <c r="AH69" s="8"/>
      <c r="AI69" s="35"/>
      <c r="AJ69" s="35"/>
      <c r="AK69" s="35"/>
      <c r="AL69" s="35"/>
      <c r="AM69" s="35"/>
      <c r="AN69" s="35"/>
      <c r="AO69" s="35"/>
      <c r="AP69" s="13"/>
      <c r="AQ69" s="35"/>
      <c r="AR69" s="35"/>
      <c r="AS69" s="35"/>
      <c r="AT69" s="35"/>
      <c r="AU69" s="6"/>
      <c r="AV69" s="35"/>
      <c r="AW69" s="35"/>
      <c r="AX69" s="35"/>
      <c r="AY69" s="35"/>
      <c r="AZ69" s="35"/>
      <c r="BA69" s="35"/>
      <c r="BB69" s="35"/>
      <c r="BC69" s="13"/>
      <c r="BD69" s="35"/>
      <c r="BE69" s="35"/>
      <c r="BF69" s="35"/>
      <c r="BG69" s="35"/>
      <c r="BH69" s="10">
        <v>1</v>
      </c>
      <c r="BI69" s="36">
        <v>2</v>
      </c>
      <c r="BJ69" s="36">
        <v>1</v>
      </c>
      <c r="BK69" s="36">
        <v>0</v>
      </c>
      <c r="BL69" s="36">
        <v>0</v>
      </c>
      <c r="BM69" s="36">
        <v>2</v>
      </c>
      <c r="BN69" s="36">
        <v>4</v>
      </c>
      <c r="BO69" s="36">
        <v>0</v>
      </c>
      <c r="BP69" s="13">
        <v>0</v>
      </c>
      <c r="BQ69" s="36">
        <v>1</v>
      </c>
      <c r="BR69" s="36">
        <v>0</v>
      </c>
      <c r="BS69" s="36">
        <v>0</v>
      </c>
      <c r="BT69" s="36">
        <v>0</v>
      </c>
      <c r="BU69" s="48"/>
      <c r="BV69" s="35"/>
      <c r="BW69" s="35"/>
      <c r="BX69" s="35"/>
      <c r="BY69" s="35"/>
      <c r="BZ69" s="35"/>
      <c r="CA69" s="35"/>
      <c r="CB69" s="35"/>
      <c r="CC69" s="13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</row>
    <row r="70" spans="1:123" ht="15.75" customHeight="1" x14ac:dyDescent="0.25">
      <c r="A70" s="37" t="s">
        <v>885</v>
      </c>
      <c r="B70" s="36">
        <v>0.62</v>
      </c>
      <c r="C70" s="36">
        <v>0.72</v>
      </c>
      <c r="D70" s="35"/>
      <c r="E70" s="35"/>
      <c r="F70" s="36">
        <v>0.72</v>
      </c>
      <c r="G70" s="36"/>
      <c r="H70" s="2">
        <v>0</v>
      </c>
      <c r="I70" s="36">
        <v>0</v>
      </c>
      <c r="J70" s="36">
        <v>0</v>
      </c>
      <c r="K70" s="36">
        <v>0</v>
      </c>
      <c r="L70" s="36">
        <v>0</v>
      </c>
      <c r="M70" s="36">
        <v>1</v>
      </c>
      <c r="N70" s="36">
        <v>0</v>
      </c>
      <c r="O70" s="36">
        <v>0</v>
      </c>
      <c r="P70" s="13">
        <v>0</v>
      </c>
      <c r="Q70" s="36">
        <v>0</v>
      </c>
      <c r="R70" s="36">
        <v>0</v>
      </c>
      <c r="S70" s="36">
        <v>0</v>
      </c>
      <c r="T70" s="36">
        <v>0</v>
      </c>
      <c r="U70" s="4">
        <v>0</v>
      </c>
      <c r="V70" s="36">
        <v>1</v>
      </c>
      <c r="W70" s="36">
        <v>0</v>
      </c>
      <c r="X70" s="36">
        <v>0</v>
      </c>
      <c r="Y70" s="36">
        <v>0</v>
      </c>
      <c r="Z70" s="36">
        <v>0</v>
      </c>
      <c r="AA70" s="36">
        <v>4</v>
      </c>
      <c r="AB70" s="36">
        <v>1</v>
      </c>
      <c r="AC70" s="13">
        <v>0</v>
      </c>
      <c r="AD70" s="36">
        <v>0</v>
      </c>
      <c r="AE70" s="36">
        <v>0</v>
      </c>
      <c r="AF70" s="36">
        <v>0</v>
      </c>
      <c r="AG70" s="36">
        <v>0</v>
      </c>
      <c r="AH70" s="8"/>
      <c r="AI70" s="35"/>
      <c r="AJ70" s="35"/>
      <c r="AK70" s="35"/>
      <c r="AL70" s="35"/>
      <c r="AM70" s="35"/>
      <c r="AN70" s="35"/>
      <c r="AO70" s="35"/>
      <c r="AP70" s="13"/>
      <c r="AQ70" s="35"/>
      <c r="AR70" s="35"/>
      <c r="AS70" s="35"/>
      <c r="AT70" s="35"/>
      <c r="AU70" s="6"/>
      <c r="AV70" s="35"/>
      <c r="AW70" s="35"/>
      <c r="AX70" s="35"/>
      <c r="AY70" s="35"/>
      <c r="AZ70" s="35"/>
      <c r="BA70" s="35"/>
      <c r="BB70" s="35"/>
      <c r="BC70" s="13"/>
      <c r="BD70" s="35"/>
      <c r="BE70" s="35"/>
      <c r="BF70" s="35"/>
      <c r="BG70" s="35"/>
      <c r="BH70" s="10">
        <v>0</v>
      </c>
      <c r="BI70" s="36">
        <v>3</v>
      </c>
      <c r="BJ70" s="36">
        <v>0</v>
      </c>
      <c r="BK70" s="36">
        <v>0</v>
      </c>
      <c r="BL70" s="36">
        <v>0</v>
      </c>
      <c r="BM70" s="36">
        <v>0</v>
      </c>
      <c r="BN70" s="36">
        <v>1</v>
      </c>
      <c r="BO70" s="36">
        <v>0</v>
      </c>
      <c r="BP70" s="13">
        <v>0</v>
      </c>
      <c r="BQ70" s="36">
        <v>0</v>
      </c>
      <c r="BR70" s="36">
        <v>0</v>
      </c>
      <c r="BS70" s="36">
        <v>0</v>
      </c>
      <c r="BT70" s="36">
        <v>0</v>
      </c>
      <c r="BU70" s="48"/>
      <c r="BV70" s="35"/>
      <c r="BW70" s="35"/>
      <c r="BX70" s="35"/>
      <c r="BY70" s="35"/>
      <c r="BZ70" s="35"/>
      <c r="CA70" s="35"/>
      <c r="CB70" s="35"/>
      <c r="CC70" s="13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</row>
    <row r="71" spans="1:123" ht="15.75" customHeight="1" x14ac:dyDescent="0.25">
      <c r="A71" s="38" t="s">
        <v>886</v>
      </c>
      <c r="B71" s="36">
        <v>1.49</v>
      </c>
      <c r="C71" s="35"/>
      <c r="D71" s="35"/>
      <c r="E71" s="35"/>
      <c r="F71" s="36">
        <v>1.48</v>
      </c>
      <c r="G71" s="36"/>
      <c r="H71" s="2">
        <v>3</v>
      </c>
      <c r="I71" s="36">
        <v>2</v>
      </c>
      <c r="J71" s="36">
        <v>1</v>
      </c>
      <c r="K71" s="36">
        <v>0</v>
      </c>
      <c r="L71" s="36">
        <v>0</v>
      </c>
      <c r="M71" s="36">
        <v>0</v>
      </c>
      <c r="N71" s="36">
        <v>1</v>
      </c>
      <c r="O71" s="36">
        <v>0</v>
      </c>
      <c r="P71" s="13">
        <v>0</v>
      </c>
      <c r="Q71" s="36">
        <v>0</v>
      </c>
      <c r="R71" s="36">
        <v>0</v>
      </c>
      <c r="S71" s="36">
        <v>0</v>
      </c>
      <c r="T71" s="36">
        <v>0</v>
      </c>
      <c r="U71" s="4"/>
      <c r="V71" s="35"/>
      <c r="W71" s="35"/>
      <c r="X71" s="35"/>
      <c r="Y71" s="35"/>
      <c r="Z71" s="35"/>
      <c r="AA71" s="35"/>
      <c r="AB71" s="35"/>
      <c r="AC71" s="13"/>
      <c r="AD71" s="35"/>
      <c r="AE71" s="35"/>
      <c r="AF71" s="35"/>
      <c r="AG71" s="35"/>
      <c r="AH71" s="8"/>
      <c r="AI71" s="35"/>
      <c r="AJ71" s="35"/>
      <c r="AK71" s="35"/>
      <c r="AL71" s="35"/>
      <c r="AM71" s="35"/>
      <c r="AN71" s="35"/>
      <c r="AO71" s="35"/>
      <c r="AP71" s="13"/>
      <c r="AQ71" s="35"/>
      <c r="AR71" s="35"/>
      <c r="AS71" s="35"/>
      <c r="AT71" s="35"/>
      <c r="AU71" s="6"/>
      <c r="AV71" s="35"/>
      <c r="AW71" s="35"/>
      <c r="AX71" s="35"/>
      <c r="AY71" s="35"/>
      <c r="AZ71" s="35"/>
      <c r="BA71" s="35"/>
      <c r="BB71" s="35"/>
      <c r="BC71" s="13"/>
      <c r="BD71" s="35"/>
      <c r="BE71" s="35"/>
      <c r="BF71" s="35"/>
      <c r="BG71" s="35"/>
      <c r="BH71" s="10">
        <v>1</v>
      </c>
      <c r="BI71" s="36">
        <v>1</v>
      </c>
      <c r="BJ71" s="36">
        <v>1</v>
      </c>
      <c r="BK71" s="36">
        <v>1</v>
      </c>
      <c r="BL71" s="36">
        <v>0</v>
      </c>
      <c r="BM71" s="36">
        <v>0</v>
      </c>
      <c r="BN71" s="36">
        <v>3</v>
      </c>
      <c r="BO71" s="36">
        <v>0</v>
      </c>
      <c r="BP71" s="13">
        <v>0</v>
      </c>
      <c r="BQ71" s="36">
        <v>0</v>
      </c>
      <c r="BR71" s="36">
        <v>0</v>
      </c>
      <c r="BS71" s="36">
        <v>0</v>
      </c>
      <c r="BT71" s="36">
        <v>0</v>
      </c>
      <c r="BU71" s="48"/>
      <c r="BV71" s="35"/>
      <c r="BW71" s="35"/>
      <c r="BX71" s="35"/>
      <c r="BY71" s="35"/>
      <c r="BZ71" s="35"/>
      <c r="CA71" s="35"/>
      <c r="CB71" s="35"/>
      <c r="CC71" s="13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</row>
    <row r="72" spans="1:123" ht="15.75" customHeight="1" x14ac:dyDescent="0.25">
      <c r="A72" s="37" t="s">
        <v>887</v>
      </c>
      <c r="B72" s="36">
        <v>1.01</v>
      </c>
      <c r="C72" s="35"/>
      <c r="D72" s="35"/>
      <c r="E72" s="35"/>
      <c r="F72" s="36">
        <v>0.53</v>
      </c>
      <c r="G72" s="36"/>
      <c r="H72" s="2">
        <v>0</v>
      </c>
      <c r="I72" s="36">
        <v>2</v>
      </c>
      <c r="J72" s="36">
        <v>2</v>
      </c>
      <c r="K72" s="36">
        <v>0</v>
      </c>
      <c r="L72" s="36">
        <v>0</v>
      </c>
      <c r="M72" s="36">
        <v>0</v>
      </c>
      <c r="N72" s="36">
        <v>7</v>
      </c>
      <c r="O72" s="36">
        <v>0</v>
      </c>
      <c r="P72" s="13">
        <v>1</v>
      </c>
      <c r="Q72" s="36">
        <v>0</v>
      </c>
      <c r="R72" s="36">
        <v>0</v>
      </c>
      <c r="S72" s="36">
        <v>0</v>
      </c>
      <c r="T72" s="36">
        <v>0</v>
      </c>
      <c r="U72" s="4"/>
      <c r="V72" s="35"/>
      <c r="W72" s="35"/>
      <c r="X72" s="35"/>
      <c r="Y72" s="35"/>
      <c r="Z72" s="35"/>
      <c r="AA72" s="35"/>
      <c r="AB72" s="35"/>
      <c r="AC72" s="13"/>
      <c r="AD72" s="35"/>
      <c r="AE72" s="35"/>
      <c r="AF72" s="35"/>
      <c r="AG72" s="35"/>
      <c r="AH72" s="8"/>
      <c r="AI72" s="35"/>
      <c r="AJ72" s="35"/>
      <c r="AK72" s="35"/>
      <c r="AL72" s="35"/>
      <c r="AM72" s="35"/>
      <c r="AN72" s="35"/>
      <c r="AO72" s="35"/>
      <c r="AP72" s="13"/>
      <c r="AQ72" s="35"/>
      <c r="AR72" s="35"/>
      <c r="AS72" s="35"/>
      <c r="AT72" s="35"/>
      <c r="AU72" s="6"/>
      <c r="AV72" s="35"/>
      <c r="AW72" s="35"/>
      <c r="AX72" s="35"/>
      <c r="AY72" s="35"/>
      <c r="AZ72" s="35"/>
      <c r="BA72" s="35"/>
      <c r="BB72" s="35"/>
      <c r="BC72" s="13"/>
      <c r="BD72" s="35"/>
      <c r="BE72" s="35"/>
      <c r="BF72" s="35"/>
      <c r="BG72" s="35"/>
      <c r="BH72" s="10">
        <v>0</v>
      </c>
      <c r="BI72" s="36">
        <v>0</v>
      </c>
      <c r="BJ72" s="36">
        <v>0</v>
      </c>
      <c r="BK72" s="36">
        <v>1</v>
      </c>
      <c r="BL72" s="36">
        <v>0</v>
      </c>
      <c r="BM72" s="36">
        <v>0</v>
      </c>
      <c r="BN72" s="36">
        <v>1</v>
      </c>
      <c r="BO72" s="36">
        <v>0</v>
      </c>
      <c r="BP72" s="13">
        <v>0</v>
      </c>
      <c r="BQ72" s="36">
        <v>0</v>
      </c>
      <c r="BR72" s="36">
        <v>0</v>
      </c>
      <c r="BS72" s="36">
        <v>0</v>
      </c>
      <c r="BT72" s="36">
        <v>0</v>
      </c>
      <c r="BU72" s="48"/>
      <c r="BV72" s="35"/>
      <c r="BW72" s="35"/>
      <c r="BX72" s="35"/>
      <c r="BY72" s="35"/>
      <c r="BZ72" s="35"/>
      <c r="CA72" s="35"/>
      <c r="CB72" s="35"/>
      <c r="CC72" s="13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</row>
    <row r="73" spans="1:123" ht="15.75" customHeight="1" x14ac:dyDescent="0.25">
      <c r="A73" s="50">
        <v>45710</v>
      </c>
      <c r="B73" s="42"/>
      <c r="C73" s="42"/>
      <c r="D73" s="42"/>
      <c r="E73" s="42"/>
      <c r="F73" s="42"/>
      <c r="G73" s="42"/>
      <c r="H73" s="47"/>
      <c r="I73" s="35"/>
      <c r="J73" s="35"/>
      <c r="K73" s="35"/>
      <c r="L73" s="35"/>
      <c r="M73" s="35"/>
      <c r="N73" s="35"/>
      <c r="O73" s="35"/>
      <c r="P73" s="52"/>
      <c r="Q73" s="35"/>
      <c r="R73" s="35"/>
      <c r="S73" s="35"/>
      <c r="T73" s="35"/>
      <c r="U73" s="53"/>
      <c r="V73" s="35"/>
      <c r="W73" s="35"/>
      <c r="X73" s="35"/>
      <c r="Y73" s="35"/>
      <c r="Z73" s="35"/>
      <c r="AA73" s="35"/>
      <c r="AB73" s="35"/>
      <c r="AC73" s="52"/>
      <c r="AD73" s="35"/>
      <c r="AE73" s="35"/>
      <c r="AF73" s="35"/>
      <c r="AG73" s="35"/>
      <c r="AH73" s="8"/>
      <c r="AI73" s="35"/>
      <c r="AJ73" s="35"/>
      <c r="AK73" s="35"/>
      <c r="AL73" s="35"/>
      <c r="AM73" s="35"/>
      <c r="AN73" s="35"/>
      <c r="AO73" s="35"/>
      <c r="AP73" s="13"/>
      <c r="AQ73" s="35"/>
      <c r="AR73" s="35"/>
      <c r="AS73" s="35"/>
      <c r="AT73" s="35"/>
      <c r="AU73" s="6"/>
      <c r="AV73" s="35"/>
      <c r="AW73" s="35"/>
      <c r="AX73" s="35"/>
      <c r="AY73" s="35"/>
      <c r="AZ73" s="35"/>
      <c r="BA73" s="35"/>
      <c r="BB73" s="35"/>
      <c r="BC73" s="13"/>
      <c r="BD73" s="35"/>
      <c r="BE73" s="35"/>
      <c r="BF73" s="35"/>
      <c r="BG73" s="35"/>
      <c r="BH73" s="10"/>
      <c r="BI73" s="35"/>
      <c r="BJ73" s="35"/>
      <c r="BK73" s="35"/>
      <c r="BL73" s="35"/>
      <c r="BM73" s="35"/>
      <c r="BN73" s="35"/>
      <c r="BO73" s="35"/>
      <c r="BP73" s="13"/>
      <c r="BQ73" s="35"/>
      <c r="BR73" s="35"/>
      <c r="BS73" s="35"/>
      <c r="BT73" s="35"/>
      <c r="BU73" s="48"/>
      <c r="BV73" s="35"/>
      <c r="BW73" s="35"/>
      <c r="BX73" s="35"/>
      <c r="BY73" s="35"/>
      <c r="BZ73" s="35"/>
      <c r="CA73" s="35"/>
      <c r="CB73" s="35"/>
      <c r="CC73" s="13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</row>
    <row r="74" spans="1:123" ht="15.75" customHeight="1" x14ac:dyDescent="0.25">
      <c r="A74" s="38" t="s">
        <v>888</v>
      </c>
      <c r="B74" s="36">
        <v>1.6</v>
      </c>
      <c r="C74" s="36">
        <v>1.1100000000000001</v>
      </c>
      <c r="D74" s="35"/>
      <c r="E74" s="35"/>
      <c r="F74" s="35"/>
      <c r="G74" s="35"/>
      <c r="H74" s="54">
        <v>0</v>
      </c>
      <c r="I74" s="36">
        <v>2</v>
      </c>
      <c r="J74" s="36">
        <v>2</v>
      </c>
      <c r="K74" s="36">
        <v>0</v>
      </c>
      <c r="L74" s="36">
        <v>0</v>
      </c>
      <c r="M74" s="36">
        <v>0</v>
      </c>
      <c r="N74" s="36">
        <v>2</v>
      </c>
      <c r="O74" s="36">
        <v>0</v>
      </c>
      <c r="P74" s="55">
        <v>0</v>
      </c>
      <c r="Q74" s="36">
        <v>0</v>
      </c>
      <c r="R74" s="36">
        <v>0</v>
      </c>
      <c r="S74" s="36">
        <v>0</v>
      </c>
      <c r="T74" s="36">
        <v>0</v>
      </c>
      <c r="U74" s="56">
        <v>0</v>
      </c>
      <c r="V74" s="36">
        <v>1</v>
      </c>
      <c r="W74" s="36">
        <v>1</v>
      </c>
      <c r="X74" s="36">
        <v>0</v>
      </c>
      <c r="Y74" s="36">
        <v>0</v>
      </c>
      <c r="Z74" s="36">
        <v>0</v>
      </c>
      <c r="AA74" s="36">
        <v>2</v>
      </c>
      <c r="AB74" s="36">
        <v>1</v>
      </c>
      <c r="AC74" s="55">
        <v>0</v>
      </c>
      <c r="AD74" s="36">
        <v>1</v>
      </c>
      <c r="AE74" s="36">
        <v>0</v>
      </c>
      <c r="AF74" s="36">
        <v>0</v>
      </c>
      <c r="AG74" s="36">
        <v>0</v>
      </c>
      <c r="AH74" s="8"/>
      <c r="AI74" s="35"/>
      <c r="AJ74" s="35"/>
      <c r="AK74" s="35"/>
      <c r="AL74" s="35"/>
      <c r="AM74" s="35"/>
      <c r="AN74" s="35"/>
      <c r="AO74" s="35"/>
      <c r="AP74" s="13"/>
      <c r="AQ74" s="35"/>
      <c r="AR74" s="35"/>
      <c r="AS74" s="35"/>
      <c r="AT74" s="35"/>
      <c r="AU74" s="6"/>
      <c r="AV74" s="35"/>
      <c r="AW74" s="35"/>
      <c r="AX74" s="35"/>
      <c r="AY74" s="35"/>
      <c r="AZ74" s="35"/>
      <c r="BA74" s="35"/>
      <c r="BB74" s="35"/>
      <c r="BC74" s="13"/>
      <c r="BD74" s="35"/>
      <c r="BE74" s="35"/>
      <c r="BF74" s="35"/>
      <c r="BG74" s="35"/>
      <c r="BH74" s="10"/>
      <c r="BI74" s="35"/>
      <c r="BJ74" s="35"/>
      <c r="BK74" s="35"/>
      <c r="BL74" s="35"/>
      <c r="BM74" s="35"/>
      <c r="BN74" s="35"/>
      <c r="BO74" s="35"/>
      <c r="BP74" s="13"/>
      <c r="BQ74" s="35"/>
      <c r="BR74" s="35"/>
      <c r="BS74" s="35"/>
      <c r="BT74" s="35"/>
      <c r="BU74" s="48"/>
      <c r="BV74" s="35"/>
      <c r="BW74" s="35"/>
      <c r="BX74" s="35"/>
      <c r="BY74" s="35"/>
      <c r="BZ74" s="35"/>
      <c r="CA74" s="35"/>
      <c r="CB74" s="35"/>
      <c r="CC74" s="13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</row>
    <row r="75" spans="1:123" ht="15.75" customHeight="1" x14ac:dyDescent="0.25">
      <c r="A75" s="37" t="s">
        <v>889</v>
      </c>
      <c r="B75" s="36">
        <v>0.7</v>
      </c>
      <c r="C75" s="36">
        <v>1.58</v>
      </c>
      <c r="D75" s="35"/>
      <c r="E75" s="35"/>
      <c r="F75" s="35"/>
      <c r="G75" s="35"/>
      <c r="H75" s="54">
        <v>0</v>
      </c>
      <c r="I75" s="36">
        <v>1</v>
      </c>
      <c r="J75" s="36">
        <v>0</v>
      </c>
      <c r="K75" s="36">
        <v>0</v>
      </c>
      <c r="L75" s="36">
        <v>0</v>
      </c>
      <c r="M75" s="36">
        <v>0</v>
      </c>
      <c r="N75" s="36">
        <v>2</v>
      </c>
      <c r="O75" s="36">
        <v>0</v>
      </c>
      <c r="P75" s="55">
        <v>0</v>
      </c>
      <c r="Q75" s="36">
        <v>0</v>
      </c>
      <c r="R75" s="36">
        <v>0</v>
      </c>
      <c r="S75" s="36">
        <v>0</v>
      </c>
      <c r="T75" s="36">
        <v>0</v>
      </c>
      <c r="U75" s="56">
        <v>0</v>
      </c>
      <c r="V75" s="36">
        <v>0</v>
      </c>
      <c r="W75" s="36">
        <v>1</v>
      </c>
      <c r="X75" s="36">
        <v>0</v>
      </c>
      <c r="Y75" s="36">
        <v>0</v>
      </c>
      <c r="Z75" s="36">
        <v>0</v>
      </c>
      <c r="AA75" s="36">
        <v>6</v>
      </c>
      <c r="AB75" s="36">
        <v>1</v>
      </c>
      <c r="AC75" s="55">
        <v>1</v>
      </c>
      <c r="AD75" s="36">
        <v>1</v>
      </c>
      <c r="AE75" s="36">
        <v>0</v>
      </c>
      <c r="AF75" s="36">
        <v>0</v>
      </c>
      <c r="AG75" s="36">
        <v>0</v>
      </c>
      <c r="AH75" s="8"/>
      <c r="AI75" s="35"/>
      <c r="AJ75" s="35"/>
      <c r="AK75" s="35"/>
      <c r="AL75" s="35"/>
      <c r="AM75" s="35"/>
      <c r="AN75" s="35"/>
      <c r="AO75" s="35"/>
      <c r="AP75" s="13"/>
      <c r="AQ75" s="35"/>
      <c r="AR75" s="35"/>
      <c r="AS75" s="35"/>
      <c r="AT75" s="35"/>
      <c r="AU75" s="6"/>
      <c r="AV75" s="35"/>
      <c r="AW75" s="35"/>
      <c r="AX75" s="35"/>
      <c r="AY75" s="35"/>
      <c r="AZ75" s="35"/>
      <c r="BA75" s="35"/>
      <c r="BB75" s="35"/>
      <c r="BC75" s="13"/>
      <c r="BD75" s="35"/>
      <c r="BE75" s="35"/>
      <c r="BF75" s="35"/>
      <c r="BG75" s="35"/>
      <c r="BH75" s="10"/>
      <c r="BI75" s="35"/>
      <c r="BJ75" s="35"/>
      <c r="BK75" s="35"/>
      <c r="BL75" s="35"/>
      <c r="BM75" s="35"/>
      <c r="BN75" s="35"/>
      <c r="BO75" s="35"/>
      <c r="BP75" s="13"/>
      <c r="BQ75" s="35"/>
      <c r="BR75" s="35"/>
      <c r="BS75" s="35"/>
      <c r="BT75" s="35"/>
      <c r="BU75" s="48"/>
      <c r="BV75" s="35"/>
      <c r="BW75" s="35"/>
      <c r="BX75" s="35"/>
      <c r="BY75" s="35"/>
      <c r="BZ75" s="35"/>
      <c r="CA75" s="35"/>
      <c r="CB75" s="35"/>
      <c r="CC75" s="13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</row>
    <row r="76" spans="1:123" ht="15.75" customHeight="1" x14ac:dyDescent="0.25">
      <c r="A76" s="38" t="s">
        <v>890</v>
      </c>
      <c r="B76" s="36">
        <v>0.91</v>
      </c>
      <c r="C76" s="36">
        <v>1.23</v>
      </c>
      <c r="D76" s="35"/>
      <c r="E76" s="35"/>
      <c r="F76" s="35"/>
      <c r="G76" s="35"/>
      <c r="H76" s="54">
        <v>1</v>
      </c>
      <c r="I76" s="36">
        <v>3</v>
      </c>
      <c r="J76" s="36">
        <v>0</v>
      </c>
      <c r="K76" s="36">
        <v>0</v>
      </c>
      <c r="L76" s="36">
        <v>0</v>
      </c>
      <c r="M76" s="36">
        <v>0</v>
      </c>
      <c r="N76" s="36">
        <v>2</v>
      </c>
      <c r="O76" s="36">
        <v>0</v>
      </c>
      <c r="P76" s="55">
        <v>0</v>
      </c>
      <c r="Q76" s="36">
        <v>0</v>
      </c>
      <c r="R76" s="36">
        <v>0</v>
      </c>
      <c r="S76" s="36">
        <v>0</v>
      </c>
      <c r="T76" s="36">
        <v>0</v>
      </c>
      <c r="U76" s="56">
        <v>0</v>
      </c>
      <c r="V76" s="36">
        <v>0</v>
      </c>
      <c r="W76" s="36">
        <v>2</v>
      </c>
      <c r="X76" s="36">
        <v>0</v>
      </c>
      <c r="Y76" s="36">
        <v>0</v>
      </c>
      <c r="Z76" s="36">
        <v>0</v>
      </c>
      <c r="AA76" s="36">
        <v>6</v>
      </c>
      <c r="AB76" s="36">
        <v>1</v>
      </c>
      <c r="AC76" s="55">
        <v>1</v>
      </c>
      <c r="AD76" s="36">
        <v>1</v>
      </c>
      <c r="AE76" s="36">
        <v>0</v>
      </c>
      <c r="AF76" s="36">
        <v>0</v>
      </c>
      <c r="AG76" s="36">
        <v>0</v>
      </c>
      <c r="AH76" s="8"/>
      <c r="AI76" s="35"/>
      <c r="AJ76" s="35"/>
      <c r="AK76" s="35"/>
      <c r="AL76" s="35"/>
      <c r="AM76" s="35"/>
      <c r="AN76" s="35"/>
      <c r="AO76" s="35"/>
      <c r="AP76" s="13"/>
      <c r="AQ76" s="35"/>
      <c r="AR76" s="35"/>
      <c r="AS76" s="35"/>
      <c r="AT76" s="35"/>
      <c r="AU76" s="6"/>
      <c r="AV76" s="35"/>
      <c r="AW76" s="35"/>
      <c r="AX76" s="35"/>
      <c r="AY76" s="35"/>
      <c r="AZ76" s="35"/>
      <c r="BA76" s="35"/>
      <c r="BB76" s="35"/>
      <c r="BC76" s="13"/>
      <c r="BD76" s="35"/>
      <c r="BE76" s="35"/>
      <c r="BF76" s="35"/>
      <c r="BG76" s="35"/>
      <c r="BH76" s="10"/>
      <c r="BI76" s="35"/>
      <c r="BJ76" s="35"/>
      <c r="BK76" s="35"/>
      <c r="BL76" s="35"/>
      <c r="BM76" s="35"/>
      <c r="BN76" s="35"/>
      <c r="BO76" s="35"/>
      <c r="BP76" s="13"/>
      <c r="BQ76" s="35"/>
      <c r="BR76" s="35"/>
      <c r="BS76" s="35"/>
      <c r="BT76" s="35"/>
      <c r="BU76" s="48"/>
      <c r="BV76" s="35"/>
      <c r="BW76" s="35"/>
      <c r="BX76" s="35"/>
      <c r="BY76" s="35"/>
      <c r="BZ76" s="35"/>
      <c r="CA76" s="35"/>
      <c r="CB76" s="35"/>
      <c r="CC76" s="13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</row>
    <row r="77" spans="1:123" ht="15.75" customHeight="1" x14ac:dyDescent="0.25">
      <c r="A77" s="38" t="s">
        <v>891</v>
      </c>
      <c r="B77" s="36">
        <v>1.03</v>
      </c>
      <c r="C77" s="36">
        <v>0.94</v>
      </c>
      <c r="D77" s="35"/>
      <c r="E77" s="35"/>
      <c r="F77" s="35"/>
      <c r="G77" s="35"/>
      <c r="H77" s="54">
        <v>1</v>
      </c>
      <c r="I77" s="36">
        <v>3</v>
      </c>
      <c r="J77" s="36">
        <v>1</v>
      </c>
      <c r="K77" s="36">
        <v>0</v>
      </c>
      <c r="L77" s="36">
        <v>0</v>
      </c>
      <c r="M77" s="36">
        <v>0</v>
      </c>
      <c r="N77" s="36">
        <v>2</v>
      </c>
      <c r="O77" s="36">
        <v>0</v>
      </c>
      <c r="P77" s="55">
        <v>0</v>
      </c>
      <c r="Q77" s="36">
        <v>0</v>
      </c>
      <c r="R77" s="36">
        <v>0</v>
      </c>
      <c r="S77" s="36">
        <v>0</v>
      </c>
      <c r="T77" s="36">
        <v>0</v>
      </c>
      <c r="U77" s="56">
        <v>1</v>
      </c>
      <c r="V77" s="36">
        <v>1</v>
      </c>
      <c r="W77" s="36">
        <v>0</v>
      </c>
      <c r="X77" s="36">
        <v>2</v>
      </c>
      <c r="Y77" s="36">
        <v>0</v>
      </c>
      <c r="Z77" s="36">
        <v>0</v>
      </c>
      <c r="AA77" s="36">
        <v>2</v>
      </c>
      <c r="AB77" s="36">
        <v>1</v>
      </c>
      <c r="AC77" s="55">
        <v>0</v>
      </c>
      <c r="AD77" s="36">
        <v>1</v>
      </c>
      <c r="AE77" s="36">
        <v>1</v>
      </c>
      <c r="AF77" s="36">
        <v>0</v>
      </c>
      <c r="AG77" s="36">
        <v>0</v>
      </c>
      <c r="AH77" s="8"/>
      <c r="AI77" s="35"/>
      <c r="AJ77" s="35"/>
      <c r="AK77" s="35"/>
      <c r="AL77" s="35"/>
      <c r="AM77" s="35"/>
      <c r="AN77" s="35"/>
      <c r="AO77" s="35"/>
      <c r="AP77" s="13"/>
      <c r="AQ77" s="35"/>
      <c r="AR77" s="35"/>
      <c r="AS77" s="35"/>
      <c r="AT77" s="35"/>
      <c r="AU77" s="6"/>
      <c r="AV77" s="35"/>
      <c r="AW77" s="35"/>
      <c r="AX77" s="35"/>
      <c r="AY77" s="35"/>
      <c r="AZ77" s="35"/>
      <c r="BA77" s="35"/>
      <c r="BB77" s="35"/>
      <c r="BC77" s="13"/>
      <c r="BD77" s="35"/>
      <c r="BE77" s="35"/>
      <c r="BF77" s="35"/>
      <c r="BG77" s="35"/>
      <c r="BH77" s="10"/>
      <c r="BI77" s="35"/>
      <c r="BJ77" s="35"/>
      <c r="BK77" s="35"/>
      <c r="BL77" s="35"/>
      <c r="BM77" s="35"/>
      <c r="BN77" s="35"/>
      <c r="BO77" s="35"/>
      <c r="BP77" s="13"/>
      <c r="BQ77" s="35"/>
      <c r="BR77" s="35"/>
      <c r="BS77" s="35"/>
      <c r="BT77" s="35"/>
      <c r="BU77" s="48"/>
      <c r="BV77" s="35"/>
      <c r="BW77" s="35"/>
      <c r="BX77" s="35"/>
      <c r="BY77" s="35"/>
      <c r="BZ77" s="35"/>
      <c r="CA77" s="35"/>
      <c r="CB77" s="35"/>
      <c r="CC77" s="13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</row>
    <row r="78" spans="1:123" ht="15.75" customHeight="1" x14ac:dyDescent="0.25">
      <c r="A78" s="42" t="s">
        <v>892</v>
      </c>
      <c r="B78" s="36">
        <v>1.24</v>
      </c>
      <c r="C78" s="36">
        <v>1.26</v>
      </c>
      <c r="D78" s="35"/>
      <c r="E78" s="35"/>
      <c r="F78" s="35"/>
      <c r="G78" s="35"/>
      <c r="H78" s="54">
        <v>0</v>
      </c>
      <c r="I78" s="36">
        <v>2</v>
      </c>
      <c r="J78" s="36">
        <v>1</v>
      </c>
      <c r="K78" s="36">
        <v>0</v>
      </c>
      <c r="L78" s="36">
        <v>1</v>
      </c>
      <c r="M78" s="36">
        <v>0</v>
      </c>
      <c r="N78" s="36">
        <v>3</v>
      </c>
      <c r="O78" s="36">
        <v>1</v>
      </c>
      <c r="P78" s="55">
        <v>0</v>
      </c>
      <c r="Q78" s="36">
        <v>0</v>
      </c>
      <c r="R78" s="36">
        <v>1</v>
      </c>
      <c r="S78" s="36">
        <v>0</v>
      </c>
      <c r="T78" s="36">
        <v>0</v>
      </c>
      <c r="U78" s="56">
        <v>1</v>
      </c>
      <c r="V78" s="36">
        <v>1</v>
      </c>
      <c r="W78" s="36">
        <v>1</v>
      </c>
      <c r="X78" s="36">
        <v>0</v>
      </c>
      <c r="Y78" s="36">
        <v>0</v>
      </c>
      <c r="Z78" s="36">
        <v>0</v>
      </c>
      <c r="AA78" s="36">
        <v>5</v>
      </c>
      <c r="AB78" s="36">
        <v>0</v>
      </c>
      <c r="AC78" s="55">
        <v>0</v>
      </c>
      <c r="AD78" s="36">
        <v>0</v>
      </c>
      <c r="AE78" s="36">
        <v>0</v>
      </c>
      <c r="AF78" s="36">
        <v>0</v>
      </c>
      <c r="AG78" s="36">
        <v>0</v>
      </c>
      <c r="AH78" s="8"/>
      <c r="AI78" s="35"/>
      <c r="AJ78" s="35"/>
      <c r="AK78" s="35"/>
      <c r="AL78" s="35"/>
      <c r="AM78" s="35"/>
      <c r="AN78" s="35"/>
      <c r="AO78" s="35"/>
      <c r="AP78" s="13"/>
      <c r="AQ78" s="35"/>
      <c r="AR78" s="35"/>
      <c r="AS78" s="35"/>
      <c r="AT78" s="35"/>
      <c r="AU78" s="6"/>
      <c r="AV78" s="35"/>
      <c r="AW78" s="35"/>
      <c r="AX78" s="35"/>
      <c r="AY78" s="35"/>
      <c r="AZ78" s="35"/>
      <c r="BA78" s="35"/>
      <c r="BB78" s="35"/>
      <c r="BC78" s="13"/>
      <c r="BD78" s="35"/>
      <c r="BE78" s="35"/>
      <c r="BF78" s="35"/>
      <c r="BG78" s="35"/>
      <c r="BH78" s="10"/>
      <c r="BI78" s="35"/>
      <c r="BJ78" s="35"/>
      <c r="BK78" s="35"/>
      <c r="BL78" s="35"/>
      <c r="BM78" s="35"/>
      <c r="BN78" s="35"/>
      <c r="BO78" s="35"/>
      <c r="BP78" s="13"/>
      <c r="BQ78" s="35"/>
      <c r="BR78" s="35"/>
      <c r="BS78" s="35"/>
      <c r="BT78" s="35"/>
      <c r="BU78" s="48"/>
      <c r="BV78" s="35"/>
      <c r="BW78" s="35"/>
      <c r="BX78" s="35"/>
      <c r="BY78" s="35"/>
      <c r="BZ78" s="35"/>
      <c r="CA78" s="35"/>
      <c r="CB78" s="35"/>
      <c r="CC78" s="13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5"/>
    </row>
    <row r="79" spans="1:123" ht="15.75" customHeight="1" x14ac:dyDescent="0.25">
      <c r="A79" s="40">
        <v>45720</v>
      </c>
      <c r="B79" s="41"/>
      <c r="C79" s="41"/>
      <c r="D79" s="41"/>
      <c r="E79" s="41"/>
      <c r="F79" s="41"/>
      <c r="G79" s="41"/>
      <c r="H79" s="47"/>
      <c r="I79" s="35"/>
      <c r="J79" s="35"/>
      <c r="K79" s="35"/>
      <c r="L79" s="35"/>
      <c r="M79" s="35"/>
      <c r="N79" s="35"/>
      <c r="O79" s="35"/>
      <c r="P79" s="52"/>
      <c r="Q79" s="35"/>
      <c r="R79" s="35"/>
      <c r="S79" s="35"/>
      <c r="T79" s="35"/>
      <c r="U79" s="4"/>
      <c r="V79" s="35"/>
      <c r="W79" s="35"/>
      <c r="X79" s="35"/>
      <c r="Y79" s="35"/>
      <c r="Z79" s="35"/>
      <c r="AA79" s="35"/>
      <c r="AB79" s="35"/>
      <c r="AC79" s="13"/>
      <c r="AD79" s="35"/>
      <c r="AE79" s="35"/>
      <c r="AF79" s="35"/>
      <c r="AG79" s="35"/>
      <c r="AH79" s="8"/>
      <c r="AI79" s="35"/>
      <c r="AJ79" s="35"/>
      <c r="AK79" s="35"/>
      <c r="AL79" s="35"/>
      <c r="AM79" s="35"/>
      <c r="AN79" s="35"/>
      <c r="AO79" s="35"/>
      <c r="AP79" s="13"/>
      <c r="AQ79" s="35"/>
      <c r="AR79" s="35"/>
      <c r="AS79" s="35"/>
      <c r="AT79" s="35"/>
      <c r="AU79" s="6"/>
      <c r="AV79" s="35"/>
      <c r="AW79" s="35"/>
      <c r="AX79" s="35"/>
      <c r="AY79" s="35"/>
      <c r="AZ79" s="35"/>
      <c r="BA79" s="35"/>
      <c r="BB79" s="35"/>
      <c r="BC79" s="13"/>
      <c r="BD79" s="35"/>
      <c r="BE79" s="35"/>
      <c r="BF79" s="35"/>
      <c r="BG79" s="35"/>
      <c r="BH79" s="10"/>
      <c r="BI79" s="35"/>
      <c r="BJ79" s="35"/>
      <c r="BK79" s="35"/>
      <c r="BL79" s="35"/>
      <c r="BM79" s="35"/>
      <c r="BN79" s="35"/>
      <c r="BO79" s="35"/>
      <c r="BP79" s="13"/>
      <c r="BQ79" s="35"/>
      <c r="BR79" s="35"/>
      <c r="BS79" s="35"/>
      <c r="BT79" s="35"/>
      <c r="BU79" s="48"/>
      <c r="BV79" s="35"/>
      <c r="BW79" s="35"/>
      <c r="BX79" s="35"/>
      <c r="BY79" s="35"/>
      <c r="BZ79" s="35"/>
      <c r="CA79" s="35"/>
      <c r="CB79" s="35"/>
      <c r="CC79" s="13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</row>
    <row r="80" spans="1:123" ht="15.75" customHeight="1" x14ac:dyDescent="0.25">
      <c r="A80" s="38" t="s">
        <v>893</v>
      </c>
      <c r="B80" s="36">
        <v>0.93</v>
      </c>
      <c r="C80" s="35"/>
      <c r="D80" s="35"/>
      <c r="E80" s="35"/>
      <c r="F80" s="36">
        <v>1.45</v>
      </c>
      <c r="G80" s="36"/>
      <c r="H80" s="47">
        <v>1</v>
      </c>
      <c r="I80" s="36">
        <v>1</v>
      </c>
      <c r="J80" s="36">
        <v>0</v>
      </c>
      <c r="K80" s="36">
        <v>0</v>
      </c>
      <c r="L80" s="36">
        <v>0</v>
      </c>
      <c r="M80" s="36">
        <v>0</v>
      </c>
      <c r="N80" s="36">
        <v>3</v>
      </c>
      <c r="O80" s="36">
        <v>0</v>
      </c>
      <c r="P80" s="52">
        <v>0</v>
      </c>
      <c r="Q80" s="36">
        <v>0</v>
      </c>
      <c r="R80" s="36">
        <v>0</v>
      </c>
      <c r="S80" s="36">
        <v>0</v>
      </c>
      <c r="T80" s="36">
        <v>0</v>
      </c>
      <c r="U80" s="4"/>
      <c r="V80" s="35"/>
      <c r="W80" s="35"/>
      <c r="X80" s="35"/>
      <c r="Y80" s="35"/>
      <c r="Z80" s="35"/>
      <c r="AA80" s="35"/>
      <c r="AB80" s="35"/>
      <c r="AC80" s="13"/>
      <c r="AD80" s="35"/>
      <c r="AE80" s="35"/>
      <c r="AF80" s="35"/>
      <c r="AG80" s="35"/>
      <c r="AH80" s="8"/>
      <c r="AI80" s="35"/>
      <c r="AJ80" s="35"/>
      <c r="AK80" s="35"/>
      <c r="AL80" s="35"/>
      <c r="AM80" s="35"/>
      <c r="AN80" s="35"/>
      <c r="AO80" s="35"/>
      <c r="AP80" s="13"/>
      <c r="AQ80" s="35"/>
      <c r="AR80" s="35"/>
      <c r="AS80" s="35"/>
      <c r="AT80" s="35"/>
      <c r="AU80" s="6"/>
      <c r="AV80" s="35"/>
      <c r="AW80" s="35"/>
      <c r="AX80" s="35"/>
      <c r="AY80" s="35"/>
      <c r="AZ80" s="35"/>
      <c r="BA80" s="35"/>
      <c r="BB80" s="35"/>
      <c r="BC80" s="13"/>
      <c r="BD80" s="35"/>
      <c r="BE80" s="35"/>
      <c r="BF80" s="35"/>
      <c r="BG80" s="35"/>
      <c r="BH80" s="10">
        <v>1</v>
      </c>
      <c r="BI80" s="36">
        <v>1</v>
      </c>
      <c r="BJ80" s="36">
        <v>1</v>
      </c>
      <c r="BK80" s="36">
        <v>0</v>
      </c>
      <c r="BL80" s="36">
        <v>0</v>
      </c>
      <c r="BM80" s="36">
        <v>0</v>
      </c>
      <c r="BN80" s="36">
        <v>2</v>
      </c>
      <c r="BO80" s="36">
        <v>0</v>
      </c>
      <c r="BP80" s="13">
        <v>1</v>
      </c>
      <c r="BQ80" s="36">
        <v>0</v>
      </c>
      <c r="BR80" s="36">
        <v>0</v>
      </c>
      <c r="BS80" s="36">
        <v>0</v>
      </c>
      <c r="BT80" s="36">
        <v>0</v>
      </c>
      <c r="BU80" s="48"/>
      <c r="BV80" s="35"/>
      <c r="BW80" s="35"/>
      <c r="BX80" s="35"/>
      <c r="BY80" s="35"/>
      <c r="BZ80" s="35"/>
      <c r="CA80" s="35"/>
      <c r="CB80" s="35"/>
      <c r="CC80" s="13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</row>
    <row r="81" spans="1:123" ht="15.75" customHeight="1" x14ac:dyDescent="0.25">
      <c r="A81" s="38" t="s">
        <v>894</v>
      </c>
      <c r="B81" s="36">
        <v>1.04</v>
      </c>
      <c r="C81" s="35"/>
      <c r="D81" s="35"/>
      <c r="E81" s="35"/>
      <c r="F81" s="36">
        <v>1.63</v>
      </c>
      <c r="G81" s="36"/>
      <c r="H81" s="47">
        <v>0</v>
      </c>
      <c r="I81" s="36">
        <v>3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52">
        <v>0</v>
      </c>
      <c r="Q81" s="36">
        <v>0</v>
      </c>
      <c r="R81" s="36">
        <v>0</v>
      </c>
      <c r="S81" s="36">
        <v>0</v>
      </c>
      <c r="T81" s="36">
        <v>0</v>
      </c>
      <c r="U81" s="4"/>
      <c r="V81" s="35"/>
      <c r="W81" s="35"/>
      <c r="X81" s="35"/>
      <c r="Y81" s="35"/>
      <c r="Z81" s="35"/>
      <c r="AA81" s="35"/>
      <c r="AB81" s="35"/>
      <c r="AC81" s="13"/>
      <c r="AD81" s="35"/>
      <c r="AE81" s="35"/>
      <c r="AF81" s="35"/>
      <c r="AG81" s="35"/>
      <c r="AH81" s="8"/>
      <c r="AI81" s="35"/>
      <c r="AJ81" s="35"/>
      <c r="AK81" s="35"/>
      <c r="AL81" s="35"/>
      <c r="AM81" s="35"/>
      <c r="AN81" s="35"/>
      <c r="AO81" s="35"/>
      <c r="AP81" s="13"/>
      <c r="AQ81" s="35"/>
      <c r="AR81" s="35"/>
      <c r="AS81" s="35"/>
      <c r="AT81" s="35"/>
      <c r="AU81" s="6"/>
      <c r="AV81" s="35"/>
      <c r="AW81" s="35"/>
      <c r="AX81" s="35"/>
      <c r="AY81" s="35"/>
      <c r="AZ81" s="35"/>
      <c r="BA81" s="35"/>
      <c r="BB81" s="35"/>
      <c r="BC81" s="13"/>
      <c r="BD81" s="35"/>
      <c r="BE81" s="35"/>
      <c r="BF81" s="35"/>
      <c r="BG81" s="35"/>
      <c r="BH81" s="10">
        <v>2</v>
      </c>
      <c r="BI81" s="36">
        <v>1</v>
      </c>
      <c r="BJ81" s="36">
        <v>2</v>
      </c>
      <c r="BK81" s="36">
        <v>0</v>
      </c>
      <c r="BL81" s="36">
        <v>0</v>
      </c>
      <c r="BM81" s="36">
        <v>6</v>
      </c>
      <c r="BN81" s="36">
        <v>5</v>
      </c>
      <c r="BO81" s="36">
        <v>2</v>
      </c>
      <c r="BP81" s="13">
        <v>0</v>
      </c>
      <c r="BQ81" s="36">
        <v>1</v>
      </c>
      <c r="BR81" s="36">
        <v>0</v>
      </c>
      <c r="BS81" s="36">
        <v>0</v>
      </c>
      <c r="BT81" s="36">
        <v>0</v>
      </c>
      <c r="BU81" s="48"/>
      <c r="BV81" s="35"/>
      <c r="BW81" s="35"/>
      <c r="BX81" s="35"/>
      <c r="BY81" s="35"/>
      <c r="BZ81" s="35"/>
      <c r="CA81" s="35"/>
      <c r="CB81" s="35"/>
      <c r="CC81" s="13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</row>
    <row r="82" spans="1:123" ht="15.75" customHeight="1" x14ac:dyDescent="0.25">
      <c r="A82" s="47" t="s">
        <v>895</v>
      </c>
      <c r="B82" s="36">
        <v>1.33</v>
      </c>
      <c r="C82" s="35"/>
      <c r="D82" s="35"/>
      <c r="E82" s="35"/>
      <c r="F82" s="36">
        <v>1.57</v>
      </c>
      <c r="G82" s="36"/>
      <c r="H82" s="47">
        <v>2</v>
      </c>
      <c r="I82" s="36">
        <v>0</v>
      </c>
      <c r="J82" s="36">
        <v>1</v>
      </c>
      <c r="K82" s="36">
        <v>0</v>
      </c>
      <c r="L82" s="36">
        <v>0</v>
      </c>
      <c r="M82" s="36">
        <v>0</v>
      </c>
      <c r="N82" s="36">
        <v>1</v>
      </c>
      <c r="O82" s="36">
        <v>2</v>
      </c>
      <c r="P82" s="52">
        <v>0</v>
      </c>
      <c r="Q82" s="36">
        <v>1</v>
      </c>
      <c r="R82" s="36">
        <v>0</v>
      </c>
      <c r="S82" s="36">
        <v>0</v>
      </c>
      <c r="T82" s="36">
        <v>0</v>
      </c>
      <c r="U82" s="4"/>
      <c r="V82" s="35"/>
      <c r="W82" s="35"/>
      <c r="X82" s="35"/>
      <c r="Y82" s="35"/>
      <c r="Z82" s="35"/>
      <c r="AA82" s="35"/>
      <c r="AB82" s="35"/>
      <c r="AC82" s="13"/>
      <c r="AD82" s="35"/>
      <c r="AE82" s="35"/>
      <c r="AF82" s="35"/>
      <c r="AG82" s="35"/>
      <c r="AH82" s="8"/>
      <c r="AI82" s="35"/>
      <c r="AJ82" s="35"/>
      <c r="AK82" s="35"/>
      <c r="AL82" s="35"/>
      <c r="AM82" s="35"/>
      <c r="AN82" s="35"/>
      <c r="AO82" s="35"/>
      <c r="AP82" s="13"/>
      <c r="AQ82" s="35"/>
      <c r="AR82" s="35"/>
      <c r="AS82" s="35"/>
      <c r="AT82" s="35"/>
      <c r="AU82" s="6"/>
      <c r="AV82" s="35"/>
      <c r="AW82" s="35"/>
      <c r="AX82" s="35"/>
      <c r="AY82" s="35"/>
      <c r="AZ82" s="35"/>
      <c r="BA82" s="35"/>
      <c r="BB82" s="35"/>
      <c r="BC82" s="13"/>
      <c r="BD82" s="35"/>
      <c r="BE82" s="35"/>
      <c r="BF82" s="35"/>
      <c r="BG82" s="35"/>
      <c r="BH82" s="10">
        <v>0</v>
      </c>
      <c r="BI82" s="36">
        <v>1</v>
      </c>
      <c r="BJ82" s="36">
        <v>1</v>
      </c>
      <c r="BK82" s="36">
        <v>1</v>
      </c>
      <c r="BL82" s="36">
        <v>0</v>
      </c>
      <c r="BM82" s="36">
        <v>0</v>
      </c>
      <c r="BN82" s="36">
        <v>2</v>
      </c>
      <c r="BO82" s="36">
        <v>0</v>
      </c>
      <c r="BP82" s="13">
        <v>0</v>
      </c>
      <c r="BQ82" s="36">
        <v>0</v>
      </c>
      <c r="BR82" s="36">
        <v>0</v>
      </c>
      <c r="BS82" s="36">
        <v>0</v>
      </c>
      <c r="BT82" s="36">
        <v>0</v>
      </c>
      <c r="BU82" s="48"/>
      <c r="BV82" s="35"/>
      <c r="BW82" s="35"/>
      <c r="BX82" s="35"/>
      <c r="BY82" s="35"/>
      <c r="BZ82" s="35"/>
      <c r="CA82" s="35"/>
      <c r="CB82" s="35"/>
      <c r="CC82" s="13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</row>
    <row r="83" spans="1:123" ht="15.75" customHeight="1" x14ac:dyDescent="0.25">
      <c r="A83" s="40">
        <v>45725</v>
      </c>
      <c r="B83" s="41"/>
      <c r="C83" s="41"/>
      <c r="D83" s="41"/>
      <c r="E83" s="41"/>
      <c r="F83" s="41"/>
      <c r="G83" s="41"/>
      <c r="H83" s="47"/>
      <c r="I83" s="35"/>
      <c r="J83" s="35"/>
      <c r="K83" s="35"/>
      <c r="L83" s="35"/>
      <c r="M83" s="35"/>
      <c r="N83" s="35"/>
      <c r="O83" s="35"/>
      <c r="P83" s="67"/>
      <c r="Q83" s="35"/>
      <c r="R83" s="35"/>
      <c r="S83" s="35"/>
      <c r="T83" s="35"/>
      <c r="U83" s="53"/>
      <c r="V83" s="35"/>
      <c r="W83" s="35"/>
      <c r="X83" s="35"/>
      <c r="Y83" s="35"/>
      <c r="Z83" s="35"/>
      <c r="AA83" s="35"/>
      <c r="AB83" s="35"/>
      <c r="AC83" s="52"/>
      <c r="AD83" s="35"/>
      <c r="AE83" s="35"/>
      <c r="AF83" s="35"/>
      <c r="AG83" s="35"/>
      <c r="AH83" s="57"/>
      <c r="AI83" s="35"/>
      <c r="AJ83" s="35"/>
      <c r="AK83" s="35"/>
      <c r="AL83" s="35"/>
      <c r="AM83" s="35"/>
      <c r="AN83" s="35"/>
      <c r="AO83" s="35"/>
      <c r="AP83" s="52"/>
      <c r="AQ83" s="35"/>
      <c r="AR83" s="35"/>
      <c r="AS83" s="35"/>
      <c r="AT83" s="35"/>
      <c r="AU83" s="58"/>
      <c r="AV83" s="35"/>
      <c r="AW83" s="35"/>
      <c r="AX83" s="35"/>
      <c r="AY83" s="35"/>
      <c r="AZ83" s="35"/>
      <c r="BA83" s="35"/>
      <c r="BB83" s="35"/>
      <c r="BC83" s="52"/>
      <c r="BD83" s="35"/>
      <c r="BE83" s="35"/>
      <c r="BF83" s="35"/>
      <c r="BG83" s="35"/>
      <c r="BH83" s="59"/>
      <c r="BI83" s="35"/>
      <c r="BJ83" s="35"/>
      <c r="BK83" s="35"/>
      <c r="BL83" s="35"/>
      <c r="BM83" s="35"/>
      <c r="BN83" s="35"/>
      <c r="BO83" s="35"/>
      <c r="BP83" s="52"/>
      <c r="BQ83" s="35"/>
      <c r="BR83" s="35"/>
      <c r="BS83" s="35"/>
      <c r="BT83" s="35"/>
      <c r="BU83" s="48"/>
      <c r="BV83" s="35"/>
      <c r="BW83" s="35"/>
      <c r="BX83" s="35"/>
      <c r="BY83" s="35"/>
      <c r="BZ83" s="35"/>
      <c r="CA83" s="35"/>
      <c r="CB83" s="35"/>
      <c r="CC83" s="52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5"/>
    </row>
    <row r="84" spans="1:123" ht="15.75" customHeight="1" x14ac:dyDescent="0.25">
      <c r="A84" s="37" t="s">
        <v>896</v>
      </c>
      <c r="B84" s="36">
        <v>0.75</v>
      </c>
      <c r="C84" s="35"/>
      <c r="D84" s="35"/>
      <c r="E84" s="36">
        <v>0.15</v>
      </c>
      <c r="F84" s="35"/>
      <c r="G84" s="36">
        <v>0.67</v>
      </c>
      <c r="H84" s="54">
        <v>0</v>
      </c>
      <c r="I84" s="36">
        <v>1</v>
      </c>
      <c r="J84" s="36">
        <v>2</v>
      </c>
      <c r="K84" s="36">
        <v>0</v>
      </c>
      <c r="L84" s="36">
        <v>0</v>
      </c>
      <c r="M84" s="36">
        <v>0</v>
      </c>
      <c r="N84" s="36">
        <v>2</v>
      </c>
      <c r="O84" s="36">
        <v>0</v>
      </c>
      <c r="P84" s="55">
        <v>1</v>
      </c>
      <c r="Q84" s="36">
        <v>0</v>
      </c>
      <c r="R84" s="36">
        <v>0</v>
      </c>
      <c r="S84" s="36">
        <v>0</v>
      </c>
      <c r="T84" s="36">
        <v>0</v>
      </c>
      <c r="U84" s="53"/>
      <c r="V84" s="35"/>
      <c r="W84" s="35"/>
      <c r="X84" s="35"/>
      <c r="Y84" s="35"/>
      <c r="Z84" s="35"/>
      <c r="AA84" s="35"/>
      <c r="AB84" s="35"/>
      <c r="AC84" s="60"/>
      <c r="AD84" s="35"/>
      <c r="AE84" s="35"/>
      <c r="AF84" s="35"/>
      <c r="AG84" s="35"/>
      <c r="AH84" s="57"/>
      <c r="AI84" s="35"/>
      <c r="AJ84" s="35"/>
      <c r="AK84" s="35"/>
      <c r="AL84" s="35"/>
      <c r="AM84" s="35"/>
      <c r="AN84" s="35"/>
      <c r="AO84" s="35"/>
      <c r="AP84" s="60"/>
      <c r="AQ84" s="35"/>
      <c r="AR84" s="35"/>
      <c r="AS84" s="35"/>
      <c r="AT84" s="35"/>
      <c r="AU84" s="61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0</v>
      </c>
      <c r="BA84" s="36">
        <v>1</v>
      </c>
      <c r="BB84" s="36">
        <v>0</v>
      </c>
      <c r="BC84" s="55">
        <v>0</v>
      </c>
      <c r="BD84" s="36">
        <v>0</v>
      </c>
      <c r="BE84" s="36">
        <v>0</v>
      </c>
      <c r="BF84" s="36">
        <v>0</v>
      </c>
      <c r="BG84" s="36">
        <v>0</v>
      </c>
      <c r="BH84" s="59"/>
      <c r="BI84" s="35"/>
      <c r="BJ84" s="35"/>
      <c r="BK84" s="35"/>
      <c r="BL84" s="35"/>
      <c r="BM84" s="35"/>
      <c r="BN84" s="35"/>
      <c r="BO84" s="35"/>
      <c r="BP84" s="60"/>
      <c r="BQ84" s="35"/>
      <c r="BR84" s="35"/>
      <c r="BS84" s="35"/>
      <c r="BT84" s="35"/>
      <c r="BU84" s="62">
        <v>0</v>
      </c>
      <c r="BV84" s="36">
        <v>0</v>
      </c>
      <c r="BW84" s="36">
        <v>2</v>
      </c>
      <c r="BX84" s="36">
        <v>0</v>
      </c>
      <c r="BY84" s="36">
        <v>0</v>
      </c>
      <c r="BZ84" s="36">
        <v>0</v>
      </c>
      <c r="CA84" s="36">
        <v>2</v>
      </c>
      <c r="CB84" s="36">
        <v>0</v>
      </c>
      <c r="CC84" s="55">
        <v>0</v>
      </c>
      <c r="CD84" s="36">
        <v>0</v>
      </c>
      <c r="CE84" s="36">
        <v>0</v>
      </c>
      <c r="CF84" s="36">
        <v>0</v>
      </c>
      <c r="CG84" s="36">
        <v>0</v>
      </c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5"/>
      <c r="DS84" s="35"/>
    </row>
    <row r="85" spans="1:123" ht="15.75" customHeight="1" x14ac:dyDescent="0.25">
      <c r="A85" s="37" t="s">
        <v>897</v>
      </c>
      <c r="B85" s="36">
        <v>1.38</v>
      </c>
      <c r="C85" s="35"/>
      <c r="D85" s="35"/>
      <c r="E85" s="36">
        <v>0.81</v>
      </c>
      <c r="F85" s="35"/>
      <c r="G85" s="36">
        <v>1.07</v>
      </c>
      <c r="H85" s="54">
        <v>2</v>
      </c>
      <c r="I85" s="36">
        <v>1</v>
      </c>
      <c r="J85" s="36">
        <v>3</v>
      </c>
      <c r="K85" s="36">
        <v>0</v>
      </c>
      <c r="L85" s="36">
        <v>0</v>
      </c>
      <c r="M85" s="36">
        <v>0</v>
      </c>
      <c r="N85" s="36">
        <v>3</v>
      </c>
      <c r="O85" s="36">
        <v>0</v>
      </c>
      <c r="P85" s="55">
        <v>0</v>
      </c>
      <c r="Q85" s="36">
        <v>0</v>
      </c>
      <c r="R85" s="36">
        <v>0</v>
      </c>
      <c r="S85" s="36">
        <v>0</v>
      </c>
      <c r="T85" s="36">
        <v>0</v>
      </c>
      <c r="U85" s="53"/>
      <c r="V85" s="35"/>
      <c r="W85" s="35"/>
      <c r="X85" s="35"/>
      <c r="Y85" s="35"/>
      <c r="Z85" s="35"/>
      <c r="AA85" s="35"/>
      <c r="AB85" s="35"/>
      <c r="AC85" s="60"/>
      <c r="AD85" s="35"/>
      <c r="AE85" s="35"/>
      <c r="AF85" s="35"/>
      <c r="AG85" s="35"/>
      <c r="AH85" s="57"/>
      <c r="AI85" s="35"/>
      <c r="AJ85" s="35"/>
      <c r="AK85" s="35"/>
      <c r="AL85" s="35"/>
      <c r="AM85" s="35"/>
      <c r="AN85" s="35"/>
      <c r="AO85" s="35"/>
      <c r="AP85" s="60"/>
      <c r="AQ85" s="35"/>
      <c r="AR85" s="35"/>
      <c r="AS85" s="35"/>
      <c r="AT85" s="35"/>
      <c r="AU85" s="61">
        <v>0</v>
      </c>
      <c r="AV85" s="36">
        <v>1</v>
      </c>
      <c r="AW85" s="36">
        <v>0</v>
      </c>
      <c r="AX85" s="36">
        <v>0</v>
      </c>
      <c r="AY85" s="36">
        <v>0</v>
      </c>
      <c r="AZ85" s="36">
        <v>0</v>
      </c>
      <c r="BA85" s="36">
        <v>0</v>
      </c>
      <c r="BB85" s="36">
        <v>0</v>
      </c>
      <c r="BC85" s="55">
        <v>0</v>
      </c>
      <c r="BD85" s="36">
        <v>0</v>
      </c>
      <c r="BE85" s="36">
        <v>0</v>
      </c>
      <c r="BF85" s="36">
        <v>0</v>
      </c>
      <c r="BG85" s="36">
        <v>0</v>
      </c>
      <c r="BH85" s="59"/>
      <c r="BI85" s="35"/>
      <c r="BJ85" s="35"/>
      <c r="BK85" s="35"/>
      <c r="BL85" s="35"/>
      <c r="BM85" s="35"/>
      <c r="BN85" s="35"/>
      <c r="BO85" s="35"/>
      <c r="BP85" s="60"/>
      <c r="BQ85" s="35"/>
      <c r="BR85" s="35"/>
      <c r="BS85" s="35"/>
      <c r="BT85" s="35"/>
      <c r="BU85" s="62">
        <v>0</v>
      </c>
      <c r="BV85" s="36">
        <v>2</v>
      </c>
      <c r="BW85" s="36">
        <v>0</v>
      </c>
      <c r="BX85" s="36">
        <v>0</v>
      </c>
      <c r="BY85" s="36">
        <v>0</v>
      </c>
      <c r="BZ85" s="36">
        <v>0</v>
      </c>
      <c r="CA85" s="36">
        <v>2</v>
      </c>
      <c r="CB85" s="36">
        <v>0</v>
      </c>
      <c r="CC85" s="55">
        <v>0</v>
      </c>
      <c r="CD85" s="36">
        <v>0</v>
      </c>
      <c r="CE85" s="36">
        <v>0</v>
      </c>
      <c r="CF85" s="36">
        <v>0</v>
      </c>
      <c r="CG85" s="36">
        <v>0</v>
      </c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35"/>
      <c r="DL85" s="35"/>
      <c r="DM85" s="35"/>
      <c r="DN85" s="35"/>
      <c r="DO85" s="35"/>
      <c r="DP85" s="35"/>
      <c r="DQ85" s="35"/>
      <c r="DR85" s="35"/>
      <c r="DS85" s="35"/>
    </row>
    <row r="86" spans="1:123" ht="15.75" customHeight="1" x14ac:dyDescent="0.25">
      <c r="A86" s="38" t="s">
        <v>898</v>
      </c>
      <c r="B86" s="36">
        <v>1.18</v>
      </c>
      <c r="C86" s="35"/>
      <c r="D86" s="35"/>
      <c r="E86" s="36">
        <v>1.03</v>
      </c>
      <c r="F86" s="35"/>
      <c r="G86" s="36">
        <v>1.66</v>
      </c>
      <c r="H86" s="54">
        <v>0</v>
      </c>
      <c r="I86" s="36">
        <v>2</v>
      </c>
      <c r="J86" s="36">
        <v>1</v>
      </c>
      <c r="K86" s="36">
        <v>0</v>
      </c>
      <c r="L86" s="36">
        <v>0</v>
      </c>
      <c r="M86" s="36">
        <v>1</v>
      </c>
      <c r="N86" s="36">
        <v>1</v>
      </c>
      <c r="O86" s="36">
        <v>0</v>
      </c>
      <c r="P86" s="55">
        <v>0</v>
      </c>
      <c r="Q86" s="36">
        <v>0</v>
      </c>
      <c r="R86" s="36">
        <v>0</v>
      </c>
      <c r="S86" s="36">
        <v>0</v>
      </c>
      <c r="T86" s="36">
        <v>0</v>
      </c>
      <c r="U86" s="53"/>
      <c r="V86" s="35"/>
      <c r="W86" s="35"/>
      <c r="X86" s="35"/>
      <c r="Y86" s="35"/>
      <c r="Z86" s="35"/>
      <c r="AA86" s="35"/>
      <c r="AB86" s="35"/>
      <c r="AC86" s="60"/>
      <c r="AD86" s="35"/>
      <c r="AE86" s="35"/>
      <c r="AF86" s="35"/>
      <c r="AG86" s="35"/>
      <c r="AH86" s="57"/>
      <c r="AI86" s="35"/>
      <c r="AJ86" s="35"/>
      <c r="AK86" s="35"/>
      <c r="AL86" s="35"/>
      <c r="AM86" s="35"/>
      <c r="AN86" s="35"/>
      <c r="AO86" s="35"/>
      <c r="AP86" s="60"/>
      <c r="AQ86" s="35"/>
      <c r="AR86" s="35"/>
      <c r="AS86" s="35"/>
      <c r="AT86" s="35"/>
      <c r="AU86" s="61">
        <v>0</v>
      </c>
      <c r="AV86" s="36">
        <v>1</v>
      </c>
      <c r="AW86" s="36">
        <v>1</v>
      </c>
      <c r="AX86" s="36">
        <v>1</v>
      </c>
      <c r="AY86" s="36">
        <v>0</v>
      </c>
      <c r="AZ86" s="36">
        <v>0</v>
      </c>
      <c r="BA86" s="36">
        <v>1</v>
      </c>
      <c r="BB86" s="36">
        <v>0</v>
      </c>
      <c r="BC86" s="55">
        <v>0</v>
      </c>
      <c r="BD86" s="36">
        <v>0</v>
      </c>
      <c r="BE86" s="36">
        <v>0</v>
      </c>
      <c r="BF86" s="36">
        <v>0</v>
      </c>
      <c r="BG86" s="36">
        <v>0</v>
      </c>
      <c r="BH86" s="59"/>
      <c r="BI86" s="35"/>
      <c r="BJ86" s="35"/>
      <c r="BK86" s="35"/>
      <c r="BL86" s="35"/>
      <c r="BM86" s="35"/>
      <c r="BN86" s="35"/>
      <c r="BO86" s="35"/>
      <c r="BP86" s="60"/>
      <c r="BQ86" s="35"/>
      <c r="BR86" s="35"/>
      <c r="BS86" s="35"/>
      <c r="BT86" s="35"/>
      <c r="BU86" s="62">
        <v>0</v>
      </c>
      <c r="BV86" s="36">
        <v>4</v>
      </c>
      <c r="BW86" s="36">
        <v>2</v>
      </c>
      <c r="BX86" s="36">
        <v>0</v>
      </c>
      <c r="BY86" s="36">
        <v>0</v>
      </c>
      <c r="BZ86" s="36">
        <v>0</v>
      </c>
      <c r="CA86" s="36">
        <v>3</v>
      </c>
      <c r="CB86" s="36">
        <v>0</v>
      </c>
      <c r="CC86" s="55">
        <v>1</v>
      </c>
      <c r="CD86" s="36">
        <v>0</v>
      </c>
      <c r="CE86" s="36">
        <v>0</v>
      </c>
      <c r="CF86" s="36">
        <v>0</v>
      </c>
      <c r="CG86" s="36">
        <v>0</v>
      </c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</row>
    <row r="87" spans="1:123" x14ac:dyDescent="0.25">
      <c r="A87" s="44" t="s">
        <v>899</v>
      </c>
      <c r="B87" s="44"/>
      <c r="C87" s="44"/>
      <c r="D87" s="44"/>
      <c r="E87" s="44"/>
      <c r="F87" s="44"/>
      <c r="G87" s="44"/>
      <c r="H87" s="47"/>
      <c r="P87" s="67"/>
      <c r="U87" s="53"/>
      <c r="AC87" s="52"/>
      <c r="AH87" s="57"/>
      <c r="AP87" s="60"/>
      <c r="AU87" s="6"/>
      <c r="BC87" s="13"/>
      <c r="BH87" s="59"/>
      <c r="BP87" s="60"/>
      <c r="BU87" s="48"/>
      <c r="CC87" s="13"/>
    </row>
    <row r="88" spans="1:123" x14ac:dyDescent="0.25">
      <c r="A88" s="68" t="s">
        <v>910</v>
      </c>
      <c r="B88">
        <v>1.24</v>
      </c>
      <c r="C88">
        <v>1.46</v>
      </c>
      <c r="H88" s="47">
        <v>3</v>
      </c>
      <c r="I88">
        <v>2</v>
      </c>
      <c r="J88">
        <v>1</v>
      </c>
      <c r="K88">
        <v>0</v>
      </c>
      <c r="L88">
        <v>0</v>
      </c>
      <c r="M88">
        <v>0</v>
      </c>
      <c r="N88">
        <v>2</v>
      </c>
      <c r="O88">
        <v>1</v>
      </c>
      <c r="P88" s="67">
        <v>0</v>
      </c>
      <c r="Q88">
        <v>0</v>
      </c>
      <c r="R88">
        <v>0</v>
      </c>
      <c r="S88">
        <v>0</v>
      </c>
      <c r="T88">
        <v>0</v>
      </c>
      <c r="U88" s="53">
        <v>0</v>
      </c>
      <c r="V88">
        <v>2</v>
      </c>
      <c r="W88">
        <v>0</v>
      </c>
      <c r="X88">
        <v>1</v>
      </c>
      <c r="Y88">
        <v>0</v>
      </c>
      <c r="Z88">
        <v>0</v>
      </c>
      <c r="AA88">
        <v>4</v>
      </c>
      <c r="AB88">
        <v>1</v>
      </c>
      <c r="AC88" s="52">
        <v>0</v>
      </c>
      <c r="AD88">
        <v>0</v>
      </c>
      <c r="AE88">
        <v>0</v>
      </c>
      <c r="AF88">
        <v>0</v>
      </c>
      <c r="AG88">
        <v>0</v>
      </c>
      <c r="AH88" s="57"/>
      <c r="AP88" s="60"/>
      <c r="AU88" s="6"/>
      <c r="BC88" s="13"/>
      <c r="BH88" s="59"/>
      <c r="BP88" s="60"/>
      <c r="BU88" s="48"/>
      <c r="CC88" s="13"/>
    </row>
    <row r="89" spans="1:123" x14ac:dyDescent="0.25">
      <c r="A89" s="66" t="s">
        <v>912</v>
      </c>
      <c r="B89" s="66"/>
      <c r="C89" s="66"/>
      <c r="D89" s="66"/>
      <c r="E89" s="66"/>
      <c r="F89" s="66"/>
      <c r="G89" s="66"/>
      <c r="H89" s="47"/>
      <c r="P89" s="67"/>
      <c r="U89" s="53"/>
      <c r="AC89" s="52"/>
      <c r="AH89" s="57"/>
      <c r="AP89" s="60"/>
      <c r="AU89" s="6"/>
      <c r="BC89" s="13"/>
      <c r="BH89" s="59"/>
      <c r="BP89" s="60"/>
      <c r="BU89" s="48"/>
      <c r="CC89" s="13"/>
    </row>
    <row r="90" spans="1:123" x14ac:dyDescent="0.25">
      <c r="A90" s="65" t="s">
        <v>921</v>
      </c>
      <c r="B90">
        <v>1.68</v>
      </c>
      <c r="C90">
        <v>1.06</v>
      </c>
      <c r="H90" s="47">
        <v>1</v>
      </c>
      <c r="I90">
        <v>6</v>
      </c>
      <c r="J90">
        <v>1</v>
      </c>
      <c r="K90">
        <v>0</v>
      </c>
      <c r="L90">
        <v>1</v>
      </c>
      <c r="M90">
        <v>0</v>
      </c>
      <c r="N90">
        <v>1</v>
      </c>
      <c r="O90">
        <v>0</v>
      </c>
      <c r="P90" s="67">
        <v>0</v>
      </c>
      <c r="Q90">
        <v>0</v>
      </c>
      <c r="R90">
        <v>0</v>
      </c>
      <c r="S90">
        <v>0</v>
      </c>
      <c r="T90">
        <v>0</v>
      </c>
      <c r="U90" s="53">
        <v>2</v>
      </c>
      <c r="V90">
        <v>2</v>
      </c>
      <c r="W90">
        <v>0</v>
      </c>
      <c r="X90">
        <v>0</v>
      </c>
      <c r="Y90">
        <v>0</v>
      </c>
      <c r="Z90">
        <v>0</v>
      </c>
      <c r="AA90">
        <v>4</v>
      </c>
      <c r="AB90">
        <v>0</v>
      </c>
      <c r="AC90" s="52">
        <v>0</v>
      </c>
      <c r="AD90">
        <v>0</v>
      </c>
      <c r="AE90">
        <v>0</v>
      </c>
      <c r="AF90">
        <v>0</v>
      </c>
      <c r="AG90">
        <v>0</v>
      </c>
      <c r="AH90" s="57"/>
      <c r="AP90" s="60"/>
      <c r="AU90" s="6"/>
      <c r="BC90" s="13"/>
      <c r="BH90" s="59"/>
      <c r="BP90" s="60"/>
      <c r="BU90" s="48"/>
      <c r="CC90" s="13"/>
    </row>
    <row r="91" spans="1:123" x14ac:dyDescent="0.25">
      <c r="A91" s="40" t="s">
        <v>922</v>
      </c>
      <c r="B91" s="40"/>
      <c r="C91" s="40"/>
      <c r="D91" s="40"/>
      <c r="E91" s="40"/>
      <c r="F91" s="40"/>
      <c r="G91" s="40"/>
      <c r="H91" s="47"/>
      <c r="P91" s="67"/>
      <c r="U91" s="53"/>
      <c r="AC91" s="52"/>
      <c r="AH91" s="57"/>
      <c r="AP91" s="60"/>
      <c r="AU91" s="6"/>
      <c r="BC91" s="13"/>
      <c r="BH91" s="59"/>
      <c r="BP91" s="60"/>
      <c r="BU91" s="48"/>
      <c r="CC91" s="13"/>
    </row>
    <row r="92" spans="1:123" x14ac:dyDescent="0.25">
      <c r="A92" s="65" t="s">
        <v>923</v>
      </c>
      <c r="B92">
        <v>0.73</v>
      </c>
      <c r="C92">
        <v>1.18</v>
      </c>
      <c r="D92">
        <v>1.03</v>
      </c>
      <c r="H92" s="47">
        <v>0</v>
      </c>
      <c r="I92">
        <v>2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 s="67">
        <v>0</v>
      </c>
      <c r="Q92">
        <v>0</v>
      </c>
      <c r="R92">
        <v>0</v>
      </c>
      <c r="S92">
        <v>0</v>
      </c>
      <c r="T92">
        <v>0</v>
      </c>
      <c r="U92" s="53">
        <v>1</v>
      </c>
      <c r="V92">
        <v>0</v>
      </c>
      <c r="W92">
        <v>1</v>
      </c>
      <c r="X92">
        <v>0</v>
      </c>
      <c r="Y92">
        <v>0</v>
      </c>
      <c r="Z92">
        <v>0</v>
      </c>
      <c r="AA92">
        <v>4</v>
      </c>
      <c r="AB92">
        <v>0</v>
      </c>
      <c r="AC92" s="52">
        <v>0</v>
      </c>
      <c r="AD92">
        <v>0</v>
      </c>
      <c r="AE92">
        <v>1</v>
      </c>
      <c r="AF92">
        <v>0</v>
      </c>
      <c r="AG92">
        <v>0</v>
      </c>
      <c r="AH92" s="57">
        <v>0</v>
      </c>
      <c r="AI92">
        <v>2</v>
      </c>
      <c r="AJ92">
        <v>0</v>
      </c>
      <c r="AK92">
        <v>0</v>
      </c>
      <c r="AL92">
        <v>0</v>
      </c>
      <c r="AM92">
        <v>0</v>
      </c>
      <c r="AN92">
        <v>3</v>
      </c>
      <c r="AO92">
        <v>1</v>
      </c>
      <c r="AP92" s="60">
        <v>0</v>
      </c>
      <c r="AQ92">
        <v>0</v>
      </c>
      <c r="AR92">
        <v>0</v>
      </c>
      <c r="AS92">
        <v>0</v>
      </c>
      <c r="AT92">
        <v>0</v>
      </c>
      <c r="AU92" s="6"/>
      <c r="BC92" s="13"/>
      <c r="BH92" s="59"/>
      <c r="BP92" s="60"/>
      <c r="BU92" s="48"/>
      <c r="CC92" s="13"/>
    </row>
    <row r="93" spans="1:123" x14ac:dyDescent="0.25">
      <c r="A93" s="64" t="s">
        <v>924</v>
      </c>
      <c r="B93">
        <v>1.1399999999999999</v>
      </c>
      <c r="C93">
        <v>1.21</v>
      </c>
      <c r="D93">
        <v>1.1000000000000001</v>
      </c>
      <c r="H93" s="47">
        <v>1</v>
      </c>
      <c r="I93">
        <v>3</v>
      </c>
      <c r="J93">
        <v>2</v>
      </c>
      <c r="K93">
        <v>0</v>
      </c>
      <c r="L93">
        <v>0</v>
      </c>
      <c r="M93">
        <v>0</v>
      </c>
      <c r="N93">
        <v>2</v>
      </c>
      <c r="O93">
        <v>0</v>
      </c>
      <c r="P93" s="67">
        <v>0</v>
      </c>
      <c r="Q93">
        <v>0</v>
      </c>
      <c r="R93">
        <v>0</v>
      </c>
      <c r="S93">
        <v>0</v>
      </c>
      <c r="T93">
        <v>0</v>
      </c>
      <c r="U93" s="53">
        <v>2</v>
      </c>
      <c r="V93">
        <v>1</v>
      </c>
      <c r="W93">
        <v>1</v>
      </c>
      <c r="X93">
        <v>0</v>
      </c>
      <c r="Y93">
        <v>0</v>
      </c>
      <c r="Z93">
        <v>0</v>
      </c>
      <c r="AA93">
        <v>2</v>
      </c>
      <c r="AB93">
        <v>0</v>
      </c>
      <c r="AC93" s="52">
        <v>2</v>
      </c>
      <c r="AD93">
        <v>0</v>
      </c>
      <c r="AE93">
        <v>0</v>
      </c>
      <c r="AF93">
        <v>0</v>
      </c>
      <c r="AG93">
        <v>0</v>
      </c>
      <c r="AH93" s="57">
        <v>1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6</v>
      </c>
      <c r="AO93">
        <v>1</v>
      </c>
      <c r="AP93" s="60">
        <v>0</v>
      </c>
      <c r="AQ93">
        <v>0</v>
      </c>
      <c r="AR93">
        <v>0</v>
      </c>
      <c r="AS93">
        <v>0</v>
      </c>
      <c r="AT93">
        <v>0</v>
      </c>
      <c r="AU93" s="6"/>
      <c r="BC93" s="13"/>
      <c r="BH93" s="59"/>
      <c r="BP93" s="60"/>
      <c r="BU93" s="48"/>
      <c r="CC93" s="13"/>
    </row>
    <row r="94" spans="1:123" x14ac:dyDescent="0.25">
      <c r="A94" s="63" t="s">
        <v>925</v>
      </c>
      <c r="B94">
        <v>0.66</v>
      </c>
      <c r="C94">
        <v>2.11</v>
      </c>
      <c r="D94">
        <v>0.79</v>
      </c>
      <c r="H94" s="47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 s="67">
        <v>0</v>
      </c>
      <c r="Q94">
        <v>0</v>
      </c>
      <c r="R94">
        <v>0</v>
      </c>
      <c r="S94">
        <v>0</v>
      </c>
      <c r="T94">
        <v>0</v>
      </c>
      <c r="U94" s="53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5</v>
      </c>
      <c r="AB94">
        <v>0</v>
      </c>
      <c r="AC94" s="52">
        <v>1</v>
      </c>
      <c r="AD94">
        <v>0</v>
      </c>
      <c r="AE94">
        <v>2</v>
      </c>
      <c r="AF94">
        <v>0</v>
      </c>
      <c r="AG94">
        <v>0</v>
      </c>
      <c r="AH94" s="57">
        <v>1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 s="60">
        <v>0</v>
      </c>
      <c r="AQ94">
        <v>0</v>
      </c>
      <c r="AR94">
        <v>0</v>
      </c>
      <c r="AS94">
        <v>0</v>
      </c>
      <c r="AT94">
        <v>0</v>
      </c>
      <c r="AU94" s="6"/>
      <c r="BC94" s="13"/>
      <c r="BH94" s="59"/>
      <c r="BP94" s="60"/>
      <c r="BU94" s="48"/>
      <c r="CC94" s="13"/>
    </row>
    <row r="95" spans="1:123" x14ac:dyDescent="0.25">
      <c r="A95" s="63" t="s">
        <v>779</v>
      </c>
      <c r="B95">
        <v>1.1200000000000001</v>
      </c>
      <c r="C95">
        <v>0.87</v>
      </c>
      <c r="D95">
        <v>0.88</v>
      </c>
      <c r="H95" s="47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 s="67">
        <v>1</v>
      </c>
      <c r="Q95">
        <v>0</v>
      </c>
      <c r="R95">
        <v>0</v>
      </c>
      <c r="S95">
        <v>0</v>
      </c>
      <c r="T95">
        <v>0</v>
      </c>
      <c r="U95" s="53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 s="52">
        <v>0</v>
      </c>
      <c r="AD95">
        <v>0</v>
      </c>
      <c r="AE95">
        <v>0</v>
      </c>
      <c r="AF95">
        <v>0</v>
      </c>
      <c r="AG95">
        <v>0</v>
      </c>
      <c r="AH95" s="57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 s="60">
        <v>0</v>
      </c>
      <c r="AQ95">
        <v>0</v>
      </c>
      <c r="AR95">
        <v>0</v>
      </c>
      <c r="AS95">
        <v>0</v>
      </c>
      <c r="AT95">
        <v>0</v>
      </c>
      <c r="AU95" s="6"/>
      <c r="BC95" s="13"/>
      <c r="BH95" s="59"/>
      <c r="BP95" s="60"/>
      <c r="BU95" s="48"/>
      <c r="CC95" s="13"/>
    </row>
    <row r="96" spans="1:123" x14ac:dyDescent="0.25">
      <c r="A96" s="63" t="s">
        <v>926</v>
      </c>
      <c r="B96">
        <v>1.04</v>
      </c>
      <c r="C96">
        <v>1.07</v>
      </c>
      <c r="D96">
        <v>0.89</v>
      </c>
      <c r="H96" s="47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2</v>
      </c>
      <c r="O96">
        <v>0</v>
      </c>
      <c r="P96" s="67">
        <v>0</v>
      </c>
      <c r="Q96">
        <v>0</v>
      </c>
      <c r="R96">
        <v>0</v>
      </c>
      <c r="S96">
        <v>0</v>
      </c>
      <c r="T96">
        <v>0</v>
      </c>
      <c r="U96" s="53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 s="52">
        <v>0</v>
      </c>
      <c r="AD96">
        <v>0</v>
      </c>
      <c r="AE96">
        <v>0</v>
      </c>
      <c r="AF96">
        <v>0</v>
      </c>
      <c r="AG96">
        <v>0</v>
      </c>
      <c r="AH96" s="57">
        <v>0</v>
      </c>
      <c r="AI96">
        <v>3</v>
      </c>
      <c r="AJ96">
        <v>1</v>
      </c>
      <c r="AK96">
        <v>0</v>
      </c>
      <c r="AL96">
        <v>0</v>
      </c>
      <c r="AM96">
        <v>0</v>
      </c>
      <c r="AN96">
        <v>2</v>
      </c>
      <c r="AO96">
        <v>0</v>
      </c>
      <c r="AP96" s="60">
        <v>0</v>
      </c>
      <c r="AQ96">
        <v>0</v>
      </c>
      <c r="AR96">
        <v>0</v>
      </c>
      <c r="AS96">
        <v>0</v>
      </c>
      <c r="AT96">
        <v>0</v>
      </c>
      <c r="AU96" s="6"/>
      <c r="BC96" s="13"/>
      <c r="BH96" s="59"/>
      <c r="BP96" s="60"/>
      <c r="BU96" s="48"/>
      <c r="CC96" s="13"/>
    </row>
    <row r="97" spans="1:129" x14ac:dyDescent="0.25">
      <c r="A97" s="63" t="s">
        <v>781</v>
      </c>
      <c r="B97">
        <v>1.23</v>
      </c>
      <c r="C97">
        <v>1.21</v>
      </c>
      <c r="D97">
        <v>1.98</v>
      </c>
      <c r="H97" s="47">
        <v>2</v>
      </c>
      <c r="I97">
        <v>0</v>
      </c>
      <c r="J97">
        <v>1</v>
      </c>
      <c r="K97">
        <v>0</v>
      </c>
      <c r="L97">
        <v>0</v>
      </c>
      <c r="M97">
        <v>0</v>
      </c>
      <c r="N97">
        <v>2</v>
      </c>
      <c r="O97">
        <v>0</v>
      </c>
      <c r="P97" s="67">
        <v>0</v>
      </c>
      <c r="Q97">
        <v>0</v>
      </c>
      <c r="R97">
        <v>0</v>
      </c>
      <c r="S97">
        <v>0</v>
      </c>
      <c r="T97">
        <v>0</v>
      </c>
      <c r="U97" s="53">
        <v>0</v>
      </c>
      <c r="V97">
        <v>1</v>
      </c>
      <c r="W97">
        <v>2</v>
      </c>
      <c r="X97">
        <v>0</v>
      </c>
      <c r="Y97">
        <v>0</v>
      </c>
      <c r="Z97">
        <v>0</v>
      </c>
      <c r="AA97">
        <v>3</v>
      </c>
      <c r="AB97">
        <v>0</v>
      </c>
      <c r="AC97" s="52">
        <v>0</v>
      </c>
      <c r="AD97">
        <v>1</v>
      </c>
      <c r="AE97">
        <v>0</v>
      </c>
      <c r="AF97">
        <v>0</v>
      </c>
      <c r="AG97">
        <v>0</v>
      </c>
      <c r="AH97" s="57">
        <v>0</v>
      </c>
      <c r="AI97">
        <v>2</v>
      </c>
      <c r="AJ97">
        <v>1</v>
      </c>
      <c r="AK97">
        <v>2</v>
      </c>
      <c r="AL97">
        <v>0</v>
      </c>
      <c r="AM97">
        <v>0</v>
      </c>
      <c r="AN97">
        <v>4</v>
      </c>
      <c r="AO97">
        <v>1</v>
      </c>
      <c r="AP97" s="60">
        <v>0</v>
      </c>
      <c r="AQ97">
        <v>0</v>
      </c>
      <c r="AR97">
        <v>0</v>
      </c>
      <c r="AS97">
        <v>0</v>
      </c>
      <c r="AT97">
        <v>0</v>
      </c>
      <c r="AU97" s="6"/>
      <c r="BC97" s="13"/>
      <c r="BH97" s="59"/>
      <c r="BP97" s="60"/>
      <c r="BU97" s="48"/>
      <c r="CC97" s="13"/>
    </row>
    <row r="98" spans="1:129" x14ac:dyDescent="0.25">
      <c r="A98" s="40" t="s">
        <v>927</v>
      </c>
      <c r="B98" s="40"/>
      <c r="C98" s="40"/>
      <c r="D98" s="40"/>
      <c r="E98" s="40"/>
      <c r="F98" s="40"/>
      <c r="G98" s="40"/>
      <c r="H98" s="47"/>
      <c r="P98" s="67"/>
      <c r="U98" s="53"/>
      <c r="AC98" s="52"/>
      <c r="AH98" s="57"/>
      <c r="AP98" s="60"/>
      <c r="AU98" s="6"/>
      <c r="BC98" s="13"/>
      <c r="BH98" s="59"/>
      <c r="BP98" s="60"/>
      <c r="BU98" s="48"/>
      <c r="CC98" s="13"/>
    </row>
    <row r="99" spans="1:129" x14ac:dyDescent="0.25">
      <c r="A99" s="63" t="s">
        <v>928</v>
      </c>
      <c r="B99">
        <v>1.84</v>
      </c>
      <c r="C99">
        <v>1.3</v>
      </c>
      <c r="D99">
        <v>1.18</v>
      </c>
      <c r="G99">
        <v>0.46</v>
      </c>
      <c r="H99" s="47">
        <v>0</v>
      </c>
      <c r="I99">
        <v>2</v>
      </c>
      <c r="J99">
        <v>2</v>
      </c>
      <c r="K99">
        <v>0</v>
      </c>
      <c r="L99">
        <v>0</v>
      </c>
      <c r="M99">
        <v>0</v>
      </c>
      <c r="N99">
        <v>3</v>
      </c>
      <c r="O99">
        <v>2</v>
      </c>
      <c r="P99" s="67">
        <v>0</v>
      </c>
      <c r="Q99">
        <v>1</v>
      </c>
      <c r="R99">
        <v>0</v>
      </c>
      <c r="S99">
        <v>0</v>
      </c>
      <c r="T99">
        <v>0</v>
      </c>
      <c r="U99" s="53">
        <v>1</v>
      </c>
      <c r="V99">
        <v>4</v>
      </c>
      <c r="W99">
        <v>1</v>
      </c>
      <c r="X99">
        <v>0</v>
      </c>
      <c r="Y99">
        <v>0</v>
      </c>
      <c r="Z99">
        <v>0</v>
      </c>
      <c r="AA99">
        <v>8</v>
      </c>
      <c r="AB99">
        <v>0</v>
      </c>
      <c r="AC99" s="52">
        <v>0</v>
      </c>
      <c r="AD99">
        <v>0</v>
      </c>
      <c r="AE99">
        <v>0</v>
      </c>
      <c r="AF99">
        <v>0</v>
      </c>
      <c r="AG99">
        <v>0</v>
      </c>
      <c r="AH99" s="57">
        <v>1</v>
      </c>
      <c r="AI99">
        <v>1</v>
      </c>
      <c r="AJ99">
        <v>1</v>
      </c>
      <c r="AK99">
        <v>0</v>
      </c>
      <c r="AL99">
        <v>0</v>
      </c>
      <c r="AM99">
        <v>0</v>
      </c>
      <c r="AN99">
        <v>1</v>
      </c>
      <c r="AO99">
        <v>0</v>
      </c>
      <c r="AP99" s="60">
        <v>0</v>
      </c>
      <c r="AQ99">
        <v>1</v>
      </c>
      <c r="AR99">
        <v>0</v>
      </c>
      <c r="AS99">
        <v>0</v>
      </c>
      <c r="AT99">
        <v>0</v>
      </c>
      <c r="AU99" s="6"/>
      <c r="BC99" s="13"/>
      <c r="BH99" s="59"/>
      <c r="BP99" s="60"/>
      <c r="BU99" s="48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1</v>
      </c>
      <c r="CB99">
        <v>0</v>
      </c>
      <c r="CC99" s="13">
        <v>0</v>
      </c>
      <c r="CD99">
        <v>0</v>
      </c>
      <c r="CE99">
        <v>0</v>
      </c>
      <c r="CF99">
        <v>0</v>
      </c>
      <c r="CG99">
        <v>0</v>
      </c>
    </row>
    <row r="100" spans="1:129" x14ac:dyDescent="0.25">
      <c r="A100" s="63" t="s">
        <v>457</v>
      </c>
      <c r="B100">
        <v>0.75</v>
      </c>
      <c r="C100">
        <v>0.97</v>
      </c>
      <c r="D100">
        <v>0.8</v>
      </c>
      <c r="H100" s="47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2</v>
      </c>
      <c r="O100">
        <v>1</v>
      </c>
      <c r="P100" s="67">
        <v>0</v>
      </c>
      <c r="Q100">
        <v>0</v>
      </c>
      <c r="R100">
        <v>0</v>
      </c>
      <c r="S100">
        <v>0</v>
      </c>
      <c r="T100">
        <v>0</v>
      </c>
      <c r="U100" s="53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 s="52">
        <v>1</v>
      </c>
      <c r="AD100">
        <v>0</v>
      </c>
      <c r="AE100">
        <v>0</v>
      </c>
      <c r="AF100">
        <v>0</v>
      </c>
      <c r="AG100">
        <v>0</v>
      </c>
      <c r="AH100" s="57">
        <v>0</v>
      </c>
      <c r="AI100">
        <v>2</v>
      </c>
      <c r="AJ100">
        <v>0</v>
      </c>
      <c r="AK100">
        <v>0</v>
      </c>
      <c r="AL100">
        <v>0</v>
      </c>
      <c r="AM100">
        <v>1</v>
      </c>
      <c r="AN100">
        <v>5</v>
      </c>
      <c r="AO100">
        <v>1</v>
      </c>
      <c r="AP100" s="60">
        <v>0</v>
      </c>
      <c r="AQ100">
        <v>0</v>
      </c>
      <c r="AR100">
        <v>0</v>
      </c>
      <c r="AS100">
        <v>0</v>
      </c>
      <c r="AT100">
        <v>0</v>
      </c>
      <c r="AU100" s="6"/>
      <c r="BC100" s="13"/>
      <c r="BH100" s="59"/>
      <c r="BP100" s="60"/>
      <c r="BU100" s="48"/>
      <c r="CC100" s="13"/>
    </row>
    <row r="101" spans="1:129" x14ac:dyDescent="0.25">
      <c r="A101" s="63" t="s">
        <v>929</v>
      </c>
      <c r="B101">
        <v>1.78</v>
      </c>
      <c r="C101">
        <v>1.64</v>
      </c>
      <c r="D101">
        <v>1.68</v>
      </c>
      <c r="G101">
        <v>0.98</v>
      </c>
      <c r="H101" s="47">
        <v>0</v>
      </c>
      <c r="I101">
        <v>2</v>
      </c>
      <c r="J101">
        <v>2</v>
      </c>
      <c r="K101">
        <v>0</v>
      </c>
      <c r="L101">
        <v>0</v>
      </c>
      <c r="M101">
        <v>0</v>
      </c>
      <c r="N101">
        <v>4</v>
      </c>
      <c r="O101">
        <v>0</v>
      </c>
      <c r="P101" s="67">
        <v>0</v>
      </c>
      <c r="Q101">
        <v>0</v>
      </c>
      <c r="R101">
        <v>0</v>
      </c>
      <c r="S101">
        <v>0</v>
      </c>
      <c r="T101">
        <v>0</v>
      </c>
      <c r="U101" s="53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5</v>
      </c>
      <c r="AB101">
        <v>0</v>
      </c>
      <c r="AC101" s="52">
        <v>0</v>
      </c>
      <c r="AD101">
        <v>0</v>
      </c>
      <c r="AE101">
        <v>0</v>
      </c>
      <c r="AF101">
        <v>0</v>
      </c>
      <c r="AG101">
        <v>0</v>
      </c>
      <c r="AH101" s="57">
        <v>0</v>
      </c>
      <c r="AI101">
        <v>1</v>
      </c>
      <c r="AJ101">
        <v>1</v>
      </c>
      <c r="AK101">
        <v>0</v>
      </c>
      <c r="AL101">
        <v>0</v>
      </c>
      <c r="AM101">
        <v>0</v>
      </c>
      <c r="AN101">
        <v>3</v>
      </c>
      <c r="AO101">
        <v>0</v>
      </c>
      <c r="AP101" s="60">
        <v>0</v>
      </c>
      <c r="AQ101">
        <v>0</v>
      </c>
      <c r="AR101">
        <v>0</v>
      </c>
      <c r="AS101">
        <v>0</v>
      </c>
      <c r="AT101">
        <v>0</v>
      </c>
      <c r="AU101" s="6"/>
      <c r="BC101" s="13"/>
      <c r="BH101" s="59"/>
      <c r="BP101" s="60"/>
      <c r="BU101" s="48">
        <v>1</v>
      </c>
      <c r="BV101">
        <v>2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 s="13">
        <v>1</v>
      </c>
      <c r="CD101">
        <v>0</v>
      </c>
      <c r="CE101">
        <v>0</v>
      </c>
      <c r="CF101">
        <v>0</v>
      </c>
      <c r="CG101">
        <v>0</v>
      </c>
    </row>
    <row r="102" spans="1:129" x14ac:dyDescent="0.25">
      <c r="A102" s="63" t="s">
        <v>930</v>
      </c>
      <c r="B102">
        <v>1.1499999999999999</v>
      </c>
      <c r="C102">
        <v>1.33</v>
      </c>
      <c r="D102">
        <v>1.17</v>
      </c>
      <c r="G102">
        <v>0.56999999999999995</v>
      </c>
      <c r="H102" s="47">
        <v>0</v>
      </c>
      <c r="I102">
        <v>6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 s="67">
        <v>0</v>
      </c>
      <c r="Q102">
        <v>0</v>
      </c>
      <c r="R102">
        <v>0</v>
      </c>
      <c r="S102">
        <v>0</v>
      </c>
      <c r="T102">
        <v>0</v>
      </c>
      <c r="U102" s="53">
        <v>1</v>
      </c>
      <c r="V102">
        <v>3</v>
      </c>
      <c r="W102">
        <v>2</v>
      </c>
      <c r="X102">
        <v>0</v>
      </c>
      <c r="Y102">
        <v>0</v>
      </c>
      <c r="Z102">
        <v>0</v>
      </c>
      <c r="AA102">
        <v>2</v>
      </c>
      <c r="AB102">
        <v>0</v>
      </c>
      <c r="AC102" s="52">
        <v>0</v>
      </c>
      <c r="AD102">
        <v>1</v>
      </c>
      <c r="AE102">
        <v>0</v>
      </c>
      <c r="AF102">
        <v>0</v>
      </c>
      <c r="AG102">
        <v>0</v>
      </c>
      <c r="AH102" s="57">
        <v>1</v>
      </c>
      <c r="AI102">
        <v>3</v>
      </c>
      <c r="AJ102">
        <v>1</v>
      </c>
      <c r="AK102">
        <v>0</v>
      </c>
      <c r="AL102">
        <v>0</v>
      </c>
      <c r="AM102">
        <v>0</v>
      </c>
      <c r="AN102">
        <v>5</v>
      </c>
      <c r="AO102">
        <v>1</v>
      </c>
      <c r="AP102" s="60">
        <v>0</v>
      </c>
      <c r="AQ102">
        <v>0</v>
      </c>
      <c r="AR102">
        <v>0</v>
      </c>
      <c r="AS102">
        <v>0</v>
      </c>
      <c r="AT102">
        <v>0</v>
      </c>
      <c r="AU102" s="6"/>
      <c r="BC102" s="13"/>
      <c r="BH102" s="59"/>
      <c r="BP102" s="60"/>
      <c r="BU102" s="48">
        <v>0</v>
      </c>
      <c r="BV102">
        <v>1</v>
      </c>
      <c r="BW102">
        <v>0</v>
      </c>
      <c r="BX102">
        <v>0</v>
      </c>
      <c r="BY102">
        <v>0</v>
      </c>
      <c r="BZ102">
        <v>0</v>
      </c>
      <c r="CA102">
        <v>4</v>
      </c>
      <c r="CB102">
        <v>0</v>
      </c>
      <c r="CC102" s="13">
        <v>0</v>
      </c>
      <c r="CD102">
        <v>0</v>
      </c>
      <c r="CE102">
        <v>0</v>
      </c>
      <c r="CF102">
        <v>0</v>
      </c>
      <c r="CG102">
        <v>0</v>
      </c>
    </row>
    <row r="103" spans="1:129" ht="15.75" thickBot="1" x14ac:dyDescent="0.3">
      <c r="A103" s="40">
        <v>45753</v>
      </c>
      <c r="B103" s="40"/>
      <c r="C103" s="40"/>
      <c r="D103" s="40"/>
      <c r="E103" s="40"/>
      <c r="F103" s="40"/>
      <c r="G103" s="40"/>
      <c r="H103" s="47"/>
      <c r="I103" s="85"/>
      <c r="J103" s="85"/>
      <c r="K103" s="85"/>
      <c r="L103" s="85"/>
      <c r="M103" s="85"/>
      <c r="N103" s="85"/>
      <c r="O103" s="85"/>
      <c r="P103" s="67"/>
      <c r="Q103" s="85"/>
      <c r="R103" s="85"/>
      <c r="S103" s="85"/>
      <c r="T103" s="85"/>
      <c r="U103" s="53"/>
      <c r="V103" s="85"/>
      <c r="W103" s="85"/>
      <c r="X103" s="85"/>
      <c r="Y103" s="85"/>
      <c r="Z103" s="85"/>
      <c r="AA103" s="85"/>
      <c r="AB103" s="85"/>
      <c r="AC103" s="52"/>
      <c r="AD103" s="85"/>
      <c r="AE103" s="85"/>
      <c r="AF103" s="85"/>
      <c r="AG103" s="85"/>
      <c r="AH103" s="57"/>
      <c r="AI103" s="85"/>
      <c r="AJ103" s="85"/>
      <c r="AK103" s="85"/>
      <c r="AL103" s="85"/>
      <c r="AM103" s="85"/>
      <c r="AN103" s="85"/>
      <c r="AO103" s="85"/>
      <c r="AP103" s="60"/>
      <c r="AQ103" s="85"/>
      <c r="AR103" s="85"/>
      <c r="AS103" s="85"/>
      <c r="AT103" s="85"/>
      <c r="AU103" s="6"/>
      <c r="AV103" s="85"/>
      <c r="AW103" s="85"/>
      <c r="AX103" s="85"/>
      <c r="AY103" s="85"/>
      <c r="AZ103" s="85"/>
      <c r="BA103" s="85"/>
      <c r="BB103" s="85"/>
      <c r="BC103" s="13"/>
      <c r="BD103" s="85"/>
      <c r="BE103" s="85"/>
      <c r="BF103" s="85"/>
      <c r="BG103" s="85"/>
      <c r="BH103" s="59"/>
      <c r="BI103" s="85"/>
      <c r="BJ103" s="85"/>
      <c r="BK103" s="85"/>
      <c r="BL103" s="85"/>
      <c r="BM103" s="85"/>
      <c r="BN103" s="85"/>
      <c r="BO103" s="85"/>
      <c r="BP103" s="60"/>
      <c r="BQ103" s="85"/>
      <c r="BR103" s="85"/>
      <c r="BS103" s="85"/>
      <c r="BT103" s="85"/>
      <c r="BU103" s="48"/>
      <c r="BV103" s="85"/>
      <c r="BW103" s="85"/>
      <c r="BX103" s="85"/>
      <c r="BY103" s="85"/>
      <c r="BZ103" s="85"/>
      <c r="CA103" s="85"/>
      <c r="CB103" s="85"/>
      <c r="CC103" s="13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  <c r="CX103" s="85"/>
      <c r="CY103" s="85"/>
      <c r="CZ103" s="85"/>
      <c r="DA103" s="85"/>
      <c r="DB103" s="85"/>
      <c r="DC103" s="85"/>
      <c r="DD103" s="85"/>
      <c r="DE103" s="85"/>
      <c r="DF103" s="85"/>
      <c r="DG103" s="85"/>
      <c r="DH103" s="85"/>
      <c r="DI103" s="85"/>
      <c r="DJ103" s="85"/>
      <c r="DK103" s="85"/>
      <c r="DL103" s="85"/>
      <c r="DM103" s="85"/>
      <c r="DN103" s="85"/>
      <c r="DO103" s="85"/>
      <c r="DP103" s="85"/>
      <c r="DQ103" s="85"/>
      <c r="DR103" s="85"/>
      <c r="DS103" s="85"/>
      <c r="DT103" s="85"/>
      <c r="DU103" s="85"/>
      <c r="DV103" s="85"/>
      <c r="DW103" s="85"/>
      <c r="DX103" s="85"/>
      <c r="DY103" s="85"/>
    </row>
    <row r="104" spans="1:129" ht="15.75" thickBot="1" x14ac:dyDescent="0.3">
      <c r="A104" s="87" t="s">
        <v>931</v>
      </c>
      <c r="B104" s="85">
        <v>1.35</v>
      </c>
      <c r="C104" s="85">
        <v>1.32</v>
      </c>
      <c r="D104" s="85">
        <v>0.82</v>
      </c>
      <c r="E104" s="85"/>
      <c r="F104" s="85"/>
      <c r="G104" s="85"/>
      <c r="H104" s="47">
        <v>1</v>
      </c>
      <c r="I104" s="85">
        <v>1</v>
      </c>
      <c r="J104" s="85">
        <v>1</v>
      </c>
      <c r="K104" s="85">
        <v>0</v>
      </c>
      <c r="L104" s="85">
        <v>0</v>
      </c>
      <c r="M104" s="85">
        <v>0</v>
      </c>
      <c r="N104" s="85">
        <v>1</v>
      </c>
      <c r="O104" s="85">
        <v>0</v>
      </c>
      <c r="P104" s="67">
        <v>0</v>
      </c>
      <c r="Q104" s="85">
        <v>0</v>
      </c>
      <c r="R104" s="85">
        <v>0</v>
      </c>
      <c r="S104" s="85">
        <v>0</v>
      </c>
      <c r="T104" s="85">
        <v>0</v>
      </c>
      <c r="U104" s="53">
        <v>0</v>
      </c>
      <c r="V104" s="85">
        <v>1</v>
      </c>
      <c r="W104" s="85">
        <v>0</v>
      </c>
      <c r="X104" s="85">
        <v>0</v>
      </c>
      <c r="Y104" s="85">
        <v>0</v>
      </c>
      <c r="Z104" s="85">
        <v>0</v>
      </c>
      <c r="AA104" s="85">
        <v>3</v>
      </c>
      <c r="AB104" s="85">
        <v>0</v>
      </c>
      <c r="AC104" s="52">
        <v>0</v>
      </c>
      <c r="AD104" s="85">
        <v>2</v>
      </c>
      <c r="AE104" s="85">
        <v>0</v>
      </c>
      <c r="AF104" s="85">
        <v>0</v>
      </c>
      <c r="AG104" s="85">
        <v>0</v>
      </c>
      <c r="AH104" s="57">
        <v>1</v>
      </c>
      <c r="AI104" s="85">
        <v>1</v>
      </c>
      <c r="AJ104" s="85">
        <v>2</v>
      </c>
      <c r="AK104" s="85">
        <v>0</v>
      </c>
      <c r="AL104" s="85">
        <v>0</v>
      </c>
      <c r="AM104" s="85">
        <v>0</v>
      </c>
      <c r="AN104" s="85">
        <v>4</v>
      </c>
      <c r="AO104" s="85">
        <v>3</v>
      </c>
      <c r="AP104" s="60">
        <v>0</v>
      </c>
      <c r="AQ104" s="85">
        <v>0</v>
      </c>
      <c r="AR104" s="85">
        <v>0</v>
      </c>
      <c r="AS104" s="85">
        <v>0</v>
      </c>
      <c r="AT104" s="85">
        <v>0</v>
      </c>
      <c r="AU104" s="6"/>
      <c r="AV104" s="85"/>
      <c r="AW104" s="85"/>
      <c r="AX104" s="85"/>
      <c r="AY104" s="85"/>
      <c r="AZ104" s="85"/>
      <c r="BA104" s="85"/>
      <c r="BB104" s="85"/>
      <c r="BC104" s="13"/>
      <c r="BD104" s="85"/>
      <c r="BE104" s="85"/>
      <c r="BF104" s="85"/>
      <c r="BG104" s="85"/>
      <c r="BH104" s="59"/>
      <c r="BI104" s="85"/>
      <c r="BJ104" s="85"/>
      <c r="BK104" s="85"/>
      <c r="BL104" s="85"/>
      <c r="BM104" s="85"/>
      <c r="BN104" s="85"/>
      <c r="BO104" s="85"/>
      <c r="BP104" s="60"/>
      <c r="BQ104" s="85"/>
      <c r="BR104" s="85"/>
      <c r="BS104" s="85"/>
      <c r="BT104" s="85"/>
      <c r="BU104" s="48"/>
      <c r="BV104" s="85"/>
      <c r="BW104" s="85"/>
      <c r="BX104" s="85"/>
      <c r="BY104" s="85"/>
      <c r="BZ104" s="85"/>
      <c r="CA104" s="85"/>
      <c r="CB104" s="85"/>
      <c r="CC104" s="13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  <c r="CX104" s="85"/>
      <c r="CY104" s="85"/>
      <c r="CZ104" s="85"/>
      <c r="DA104" s="85"/>
      <c r="DB104" s="85"/>
      <c r="DC104" s="85"/>
      <c r="DD104" s="85"/>
      <c r="DE104" s="85"/>
      <c r="DF104" s="85"/>
      <c r="DG104" s="85"/>
      <c r="DH104" s="85"/>
      <c r="DI104" s="85"/>
      <c r="DJ104" s="85"/>
      <c r="DK104" s="85"/>
      <c r="DL104" s="85"/>
      <c r="DM104" s="85"/>
      <c r="DN104" s="85"/>
      <c r="DO104" s="85"/>
      <c r="DP104" s="85"/>
      <c r="DQ104" s="85"/>
      <c r="DR104" s="85"/>
      <c r="DS104" s="85"/>
      <c r="DT104" s="85"/>
      <c r="DU104" s="85"/>
      <c r="DV104" s="85"/>
      <c r="DW104" s="85"/>
      <c r="DX104" s="85"/>
      <c r="DY104" s="85"/>
    </row>
    <row r="105" spans="1:129" ht="15.75" thickBot="1" x14ac:dyDescent="0.3">
      <c r="A105" s="87" t="s">
        <v>932</v>
      </c>
      <c r="B105" s="85">
        <v>2.2000000000000002</v>
      </c>
      <c r="C105" s="85">
        <v>1.5</v>
      </c>
      <c r="D105" s="85">
        <v>1.43</v>
      </c>
      <c r="E105" s="85"/>
      <c r="F105" s="85"/>
      <c r="G105" s="85"/>
      <c r="H105" s="47">
        <v>1</v>
      </c>
      <c r="I105" s="85">
        <v>6</v>
      </c>
      <c r="J105" s="85">
        <v>3</v>
      </c>
      <c r="K105" s="85">
        <v>1</v>
      </c>
      <c r="L105" s="85">
        <v>0</v>
      </c>
      <c r="M105" s="85">
        <v>0</v>
      </c>
      <c r="N105" s="85">
        <v>3</v>
      </c>
      <c r="O105" s="85">
        <v>0</v>
      </c>
      <c r="P105" s="67">
        <v>0</v>
      </c>
      <c r="Q105" s="85">
        <v>0</v>
      </c>
      <c r="R105" s="85">
        <v>1</v>
      </c>
      <c r="S105" s="85">
        <v>0</v>
      </c>
      <c r="T105" s="85">
        <v>0</v>
      </c>
      <c r="U105" s="53">
        <v>0</v>
      </c>
      <c r="V105" s="85">
        <v>1</v>
      </c>
      <c r="W105" s="85">
        <v>1</v>
      </c>
      <c r="X105" s="85">
        <v>1</v>
      </c>
      <c r="Y105" s="85">
        <v>0</v>
      </c>
      <c r="Z105" s="85">
        <v>0</v>
      </c>
      <c r="AA105" s="85">
        <v>3</v>
      </c>
      <c r="AB105" s="85">
        <v>0</v>
      </c>
      <c r="AC105" s="52">
        <v>0</v>
      </c>
      <c r="AD105" s="85">
        <v>1</v>
      </c>
      <c r="AE105" s="85">
        <v>0</v>
      </c>
      <c r="AF105" s="85">
        <v>0</v>
      </c>
      <c r="AG105" s="85">
        <v>0</v>
      </c>
      <c r="AH105" s="57">
        <v>0</v>
      </c>
      <c r="AI105" s="85">
        <v>3</v>
      </c>
      <c r="AJ105" s="85">
        <v>3</v>
      </c>
      <c r="AK105" s="85">
        <v>0</v>
      </c>
      <c r="AL105" s="85">
        <v>0</v>
      </c>
      <c r="AM105" s="85">
        <v>0</v>
      </c>
      <c r="AN105" s="85">
        <v>2</v>
      </c>
      <c r="AO105" s="85">
        <v>0</v>
      </c>
      <c r="AP105" s="60">
        <v>0</v>
      </c>
      <c r="AQ105" s="85">
        <v>0</v>
      </c>
      <c r="AR105" s="85">
        <v>2</v>
      </c>
      <c r="AS105" s="85">
        <v>0</v>
      </c>
      <c r="AT105" s="85">
        <v>0</v>
      </c>
      <c r="AU105" s="6"/>
      <c r="AV105" s="85"/>
      <c r="AW105" s="85"/>
      <c r="AX105" s="85"/>
      <c r="AY105" s="85"/>
      <c r="AZ105" s="85"/>
      <c r="BA105" s="85"/>
      <c r="BB105" s="85"/>
      <c r="BC105" s="13"/>
      <c r="BD105" s="85"/>
      <c r="BE105" s="85"/>
      <c r="BF105" s="85"/>
      <c r="BG105" s="85"/>
      <c r="BH105" s="59"/>
      <c r="BI105" s="85"/>
      <c r="BJ105" s="85"/>
      <c r="BK105" s="85"/>
      <c r="BL105" s="85"/>
      <c r="BM105" s="85"/>
      <c r="BN105" s="85"/>
      <c r="BO105" s="85"/>
      <c r="BP105" s="60"/>
      <c r="BQ105" s="85"/>
      <c r="BR105" s="85"/>
      <c r="BS105" s="85"/>
      <c r="BT105" s="85"/>
      <c r="BU105" s="48"/>
      <c r="BV105" s="85"/>
      <c r="BW105" s="85"/>
      <c r="BX105" s="85"/>
      <c r="BY105" s="85"/>
      <c r="BZ105" s="85"/>
      <c r="CA105" s="85"/>
      <c r="CB105" s="85"/>
      <c r="CC105" s="13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  <c r="CX105" s="85"/>
      <c r="CY105" s="85"/>
      <c r="CZ105" s="85"/>
      <c r="DA105" s="85"/>
      <c r="DB105" s="85"/>
      <c r="DC105" s="85"/>
      <c r="DD105" s="85"/>
      <c r="DE105" s="85"/>
      <c r="DF105" s="85"/>
      <c r="DG105" s="85"/>
      <c r="DH105" s="85"/>
      <c r="DI105" s="85"/>
      <c r="DJ105" s="85"/>
      <c r="DK105" s="85"/>
      <c r="DL105" s="85"/>
      <c r="DM105" s="85"/>
      <c r="DN105" s="85"/>
      <c r="DO105" s="85"/>
      <c r="DP105" s="85"/>
      <c r="DQ105" s="85"/>
      <c r="DR105" s="85"/>
      <c r="DS105" s="85"/>
      <c r="DT105" s="85"/>
      <c r="DU105" s="85"/>
      <c r="DV105" s="85"/>
      <c r="DW105" s="85"/>
      <c r="DX105" s="85"/>
      <c r="DY105" s="85"/>
    </row>
    <row r="106" spans="1:129" ht="15.75" thickBot="1" x14ac:dyDescent="0.3">
      <c r="A106" s="87" t="s">
        <v>933</v>
      </c>
      <c r="B106" s="85">
        <v>0.86</v>
      </c>
      <c r="C106" s="85">
        <v>1.32</v>
      </c>
      <c r="D106" s="85">
        <v>1.33</v>
      </c>
      <c r="E106" s="85"/>
      <c r="F106" s="85"/>
      <c r="G106" s="85"/>
      <c r="H106" s="47">
        <v>0</v>
      </c>
      <c r="I106" s="85">
        <v>1</v>
      </c>
      <c r="J106" s="85">
        <v>1</v>
      </c>
      <c r="K106" s="85">
        <v>0</v>
      </c>
      <c r="L106" s="85">
        <v>0</v>
      </c>
      <c r="M106" s="85">
        <v>0</v>
      </c>
      <c r="N106" s="85">
        <v>1</v>
      </c>
      <c r="O106" s="85">
        <v>1</v>
      </c>
      <c r="P106" s="67">
        <v>0</v>
      </c>
      <c r="Q106" s="85">
        <v>0</v>
      </c>
      <c r="R106" s="85">
        <v>0</v>
      </c>
      <c r="S106" s="85">
        <v>0</v>
      </c>
      <c r="T106" s="85">
        <v>0</v>
      </c>
      <c r="U106" s="53">
        <v>0</v>
      </c>
      <c r="V106" s="85">
        <v>1</v>
      </c>
      <c r="W106" s="85">
        <v>0</v>
      </c>
      <c r="X106" s="85">
        <v>1</v>
      </c>
      <c r="Y106" s="85">
        <v>0</v>
      </c>
      <c r="Z106" s="85">
        <v>0</v>
      </c>
      <c r="AA106" s="85">
        <v>3</v>
      </c>
      <c r="AB106" s="85">
        <v>0</v>
      </c>
      <c r="AC106" s="52">
        <v>2</v>
      </c>
      <c r="AD106" s="85">
        <v>0</v>
      </c>
      <c r="AE106" s="85">
        <v>0</v>
      </c>
      <c r="AF106" s="85">
        <v>0</v>
      </c>
      <c r="AG106" s="85">
        <v>0</v>
      </c>
      <c r="AH106" s="57">
        <v>0</v>
      </c>
      <c r="AI106" s="85">
        <v>3</v>
      </c>
      <c r="AJ106" s="85">
        <v>3</v>
      </c>
      <c r="AK106" s="85">
        <v>0</v>
      </c>
      <c r="AL106" s="85">
        <v>0</v>
      </c>
      <c r="AM106" s="85">
        <v>0</v>
      </c>
      <c r="AN106" s="85">
        <v>4</v>
      </c>
      <c r="AO106" s="85">
        <v>0</v>
      </c>
      <c r="AP106" s="60">
        <v>0</v>
      </c>
      <c r="AQ106" s="85">
        <v>0</v>
      </c>
      <c r="AR106" s="85">
        <v>0</v>
      </c>
      <c r="AS106" s="85">
        <v>0</v>
      </c>
      <c r="AT106" s="85">
        <v>0</v>
      </c>
      <c r="AU106" s="6"/>
      <c r="AV106" s="85"/>
      <c r="AW106" s="85"/>
      <c r="AX106" s="85"/>
      <c r="AY106" s="85"/>
      <c r="AZ106" s="85"/>
      <c r="BA106" s="85"/>
      <c r="BB106" s="85"/>
      <c r="BC106" s="13"/>
      <c r="BD106" s="85"/>
      <c r="BE106" s="85"/>
      <c r="BF106" s="85"/>
      <c r="BG106" s="85"/>
      <c r="BH106" s="59"/>
      <c r="BI106" s="85"/>
      <c r="BJ106" s="85"/>
      <c r="BK106" s="85"/>
      <c r="BL106" s="85"/>
      <c r="BM106" s="85"/>
      <c r="BN106" s="85"/>
      <c r="BO106" s="85"/>
      <c r="BP106" s="60"/>
      <c r="BQ106" s="85"/>
      <c r="BR106" s="85"/>
      <c r="BS106" s="85"/>
      <c r="BT106" s="85"/>
      <c r="BU106" s="48"/>
      <c r="BV106" s="85"/>
      <c r="BW106" s="85"/>
      <c r="BX106" s="85"/>
      <c r="BY106" s="85"/>
      <c r="BZ106" s="85"/>
      <c r="CA106" s="85"/>
      <c r="CB106" s="85"/>
      <c r="CC106" s="13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  <c r="CX106" s="85"/>
      <c r="CY106" s="85"/>
      <c r="CZ106" s="85"/>
      <c r="DA106" s="85"/>
      <c r="DB106" s="85"/>
      <c r="DC106" s="85"/>
      <c r="DD106" s="85"/>
      <c r="DE106" s="85"/>
      <c r="DF106" s="85"/>
      <c r="DG106" s="85"/>
      <c r="DH106" s="85"/>
      <c r="DI106" s="85"/>
      <c r="DJ106" s="85"/>
      <c r="DK106" s="85"/>
      <c r="DL106" s="85"/>
      <c r="DM106" s="85"/>
      <c r="DN106" s="85"/>
      <c r="DO106" s="85"/>
      <c r="DP106" s="85"/>
      <c r="DQ106" s="85"/>
      <c r="DR106" s="85"/>
      <c r="DS106" s="85"/>
      <c r="DT106" s="85"/>
      <c r="DU106" s="85"/>
      <c r="DV106" s="85"/>
      <c r="DW106" s="85"/>
      <c r="DX106" s="85"/>
      <c r="DY106" s="85"/>
    </row>
    <row r="107" spans="1:129" ht="15.75" thickBot="1" x14ac:dyDescent="0.3">
      <c r="A107" s="88" t="s">
        <v>934</v>
      </c>
      <c r="B107" s="85">
        <v>0.97</v>
      </c>
      <c r="C107" s="85">
        <v>1.02</v>
      </c>
      <c r="D107" s="85">
        <v>0.75</v>
      </c>
      <c r="E107" s="85"/>
      <c r="F107" s="85"/>
      <c r="G107" s="85"/>
      <c r="H107" s="47">
        <v>1</v>
      </c>
      <c r="I107" s="85">
        <v>4</v>
      </c>
      <c r="J107" s="85">
        <v>2</v>
      </c>
      <c r="K107" s="85">
        <v>0</v>
      </c>
      <c r="L107" s="85">
        <v>0</v>
      </c>
      <c r="M107" s="85">
        <v>0</v>
      </c>
      <c r="N107" s="85">
        <v>2</v>
      </c>
      <c r="O107" s="85">
        <v>2</v>
      </c>
      <c r="P107" s="67">
        <v>0</v>
      </c>
      <c r="Q107" s="85">
        <v>0</v>
      </c>
      <c r="R107" s="85">
        <v>0</v>
      </c>
      <c r="S107" s="85">
        <v>0</v>
      </c>
      <c r="T107" s="85">
        <v>0</v>
      </c>
      <c r="U107" s="53">
        <v>0</v>
      </c>
      <c r="V107" s="85">
        <v>3</v>
      </c>
      <c r="W107" s="85">
        <v>1</v>
      </c>
      <c r="X107" s="85">
        <v>0</v>
      </c>
      <c r="Y107" s="85">
        <v>0</v>
      </c>
      <c r="Z107" s="85">
        <v>0</v>
      </c>
      <c r="AA107" s="85">
        <v>2</v>
      </c>
      <c r="AB107" s="85">
        <v>2</v>
      </c>
      <c r="AC107" s="52">
        <v>0</v>
      </c>
      <c r="AD107" s="85">
        <v>0</v>
      </c>
      <c r="AE107" s="85">
        <v>0</v>
      </c>
      <c r="AF107" s="85">
        <v>0</v>
      </c>
      <c r="AG107" s="85">
        <v>0</v>
      </c>
      <c r="AH107" s="57">
        <v>0</v>
      </c>
      <c r="AI107" s="85">
        <v>1</v>
      </c>
      <c r="AJ107" s="85">
        <v>1</v>
      </c>
      <c r="AK107" s="85">
        <v>0</v>
      </c>
      <c r="AL107" s="85">
        <v>0</v>
      </c>
      <c r="AM107" s="85">
        <v>0</v>
      </c>
      <c r="AN107" s="85">
        <v>2</v>
      </c>
      <c r="AO107" s="85">
        <v>0</v>
      </c>
      <c r="AP107" s="60">
        <v>1</v>
      </c>
      <c r="AQ107" s="85">
        <v>0</v>
      </c>
      <c r="AR107" s="85">
        <v>0</v>
      </c>
      <c r="AS107" s="85">
        <v>0</v>
      </c>
      <c r="AT107" s="85">
        <v>0</v>
      </c>
      <c r="AU107" s="6"/>
      <c r="AV107" s="85"/>
      <c r="AW107" s="85"/>
      <c r="AX107" s="85"/>
      <c r="AY107" s="85"/>
      <c r="AZ107" s="85"/>
      <c r="BA107" s="85"/>
      <c r="BB107" s="85"/>
      <c r="BC107" s="13"/>
      <c r="BD107" s="85"/>
      <c r="BE107" s="85"/>
      <c r="BF107" s="85"/>
      <c r="BG107" s="85"/>
      <c r="BH107" s="59"/>
      <c r="BI107" s="85"/>
      <c r="BJ107" s="85"/>
      <c r="BK107" s="85"/>
      <c r="BL107" s="85"/>
      <c r="BM107" s="85"/>
      <c r="BN107" s="85"/>
      <c r="BO107" s="85"/>
      <c r="BP107" s="60"/>
      <c r="BQ107" s="85"/>
      <c r="BR107" s="85"/>
      <c r="BS107" s="85"/>
      <c r="BT107" s="85"/>
      <c r="BU107" s="48"/>
      <c r="BV107" s="85"/>
      <c r="BW107" s="85"/>
      <c r="BX107" s="85"/>
      <c r="BY107" s="85"/>
      <c r="BZ107" s="85"/>
      <c r="CA107" s="85"/>
      <c r="CB107" s="85"/>
      <c r="CC107" s="13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  <c r="CX107" s="85"/>
      <c r="CY107" s="85"/>
      <c r="CZ107" s="85"/>
      <c r="DA107" s="85"/>
      <c r="DB107" s="85"/>
      <c r="DC107" s="85"/>
      <c r="DD107" s="85"/>
      <c r="DE107" s="85"/>
      <c r="DF107" s="85"/>
      <c r="DG107" s="85"/>
      <c r="DH107" s="85"/>
      <c r="DI107" s="85"/>
      <c r="DJ107" s="85"/>
      <c r="DK107" s="85"/>
      <c r="DL107" s="85"/>
      <c r="DM107" s="85"/>
      <c r="DN107" s="85"/>
      <c r="DO107" s="85"/>
      <c r="DP107" s="85"/>
      <c r="DQ107" s="85"/>
      <c r="DR107" s="85"/>
      <c r="DS107" s="85"/>
      <c r="DT107" s="85"/>
      <c r="DU107" s="85"/>
      <c r="DV107" s="85"/>
      <c r="DW107" s="85"/>
      <c r="DX107" s="85"/>
      <c r="DY107" s="85"/>
    </row>
    <row r="108" spans="1:129" ht="15.75" thickBot="1" x14ac:dyDescent="0.3">
      <c r="A108" s="87" t="s">
        <v>935</v>
      </c>
      <c r="B108" s="85">
        <v>1.42</v>
      </c>
      <c r="C108" s="85">
        <v>1.31</v>
      </c>
      <c r="D108" s="85">
        <v>1.25</v>
      </c>
      <c r="E108" s="85"/>
      <c r="F108" s="85"/>
      <c r="G108" s="85"/>
      <c r="H108" s="47">
        <v>0</v>
      </c>
      <c r="I108" s="85">
        <v>3</v>
      </c>
      <c r="J108" s="85">
        <v>0</v>
      </c>
      <c r="K108" s="85">
        <v>0</v>
      </c>
      <c r="L108" s="85">
        <v>0</v>
      </c>
      <c r="M108" s="85">
        <v>0</v>
      </c>
      <c r="N108" s="85">
        <v>2</v>
      </c>
      <c r="O108" s="85">
        <v>0</v>
      </c>
      <c r="P108" s="67">
        <v>0</v>
      </c>
      <c r="Q108" s="85">
        <v>0</v>
      </c>
      <c r="R108" s="85">
        <v>0</v>
      </c>
      <c r="S108" s="85">
        <v>0</v>
      </c>
      <c r="T108" s="85">
        <v>0</v>
      </c>
      <c r="U108" s="53">
        <v>1</v>
      </c>
      <c r="V108" s="85">
        <v>1</v>
      </c>
      <c r="W108" s="85">
        <v>1</v>
      </c>
      <c r="X108" s="85">
        <v>0</v>
      </c>
      <c r="Y108" s="85">
        <v>0</v>
      </c>
      <c r="Z108" s="85">
        <v>0</v>
      </c>
      <c r="AA108" s="85">
        <v>2</v>
      </c>
      <c r="AB108" s="85">
        <v>0</v>
      </c>
      <c r="AC108" s="52">
        <v>0</v>
      </c>
      <c r="AD108" s="85">
        <v>0</v>
      </c>
      <c r="AE108" s="85">
        <v>0</v>
      </c>
      <c r="AF108" s="85">
        <v>0</v>
      </c>
      <c r="AG108" s="85">
        <v>0</v>
      </c>
      <c r="AH108" s="57">
        <v>2</v>
      </c>
      <c r="AI108" s="85">
        <v>2</v>
      </c>
      <c r="AJ108" s="85">
        <v>0</v>
      </c>
      <c r="AK108" s="85">
        <v>0</v>
      </c>
      <c r="AL108" s="85">
        <v>1</v>
      </c>
      <c r="AM108" s="85">
        <v>0</v>
      </c>
      <c r="AN108" s="85">
        <v>2</v>
      </c>
      <c r="AO108" s="85">
        <v>0</v>
      </c>
      <c r="AP108" s="60">
        <v>0</v>
      </c>
      <c r="AQ108" s="85">
        <v>1</v>
      </c>
      <c r="AR108" s="85">
        <v>0</v>
      </c>
      <c r="AS108" s="85">
        <v>0</v>
      </c>
      <c r="AT108" s="85">
        <v>0</v>
      </c>
      <c r="AU108" s="6"/>
      <c r="AV108" s="85"/>
      <c r="AW108" s="85"/>
      <c r="AX108" s="85"/>
      <c r="AY108" s="85"/>
      <c r="AZ108" s="85"/>
      <c r="BA108" s="85"/>
      <c r="BB108" s="85"/>
      <c r="BC108" s="13"/>
      <c r="BD108" s="85"/>
      <c r="BE108" s="85"/>
      <c r="BF108" s="85"/>
      <c r="BG108" s="85"/>
      <c r="BH108" s="59"/>
      <c r="BI108" s="85"/>
      <c r="BJ108" s="85"/>
      <c r="BK108" s="85"/>
      <c r="BL108" s="85"/>
      <c r="BM108" s="85"/>
      <c r="BN108" s="85"/>
      <c r="BO108" s="85"/>
      <c r="BP108" s="60"/>
      <c r="BQ108" s="85"/>
      <c r="BR108" s="85"/>
      <c r="BS108" s="85"/>
      <c r="BT108" s="85"/>
      <c r="BU108" s="48"/>
      <c r="BV108" s="85"/>
      <c r="BW108" s="85"/>
      <c r="BX108" s="85"/>
      <c r="BY108" s="85"/>
      <c r="BZ108" s="85"/>
      <c r="CA108" s="85"/>
      <c r="CB108" s="85"/>
      <c r="CC108" s="13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  <c r="CX108" s="85"/>
      <c r="CY108" s="85"/>
      <c r="CZ108" s="85"/>
      <c r="DA108" s="85"/>
      <c r="DB108" s="85"/>
      <c r="DC108" s="85"/>
      <c r="DD108" s="85"/>
      <c r="DE108" s="85"/>
      <c r="DF108" s="85"/>
      <c r="DG108" s="85"/>
      <c r="DH108" s="85"/>
      <c r="DI108" s="85"/>
      <c r="DJ108" s="85"/>
      <c r="DK108" s="85"/>
      <c r="DL108" s="85"/>
      <c r="DM108" s="85"/>
      <c r="DN108" s="85"/>
      <c r="DO108" s="85"/>
      <c r="DP108" s="85"/>
      <c r="DQ108" s="85"/>
      <c r="DR108" s="85"/>
      <c r="DS108" s="85"/>
      <c r="DT108" s="85"/>
      <c r="DU108" s="85"/>
      <c r="DV108" s="85"/>
      <c r="DW108" s="85"/>
      <c r="DX108" s="85"/>
      <c r="DY108" s="85"/>
    </row>
    <row r="109" spans="1:129" ht="15.75" thickBot="1" x14ac:dyDescent="0.3">
      <c r="A109" s="88" t="s">
        <v>936</v>
      </c>
      <c r="B109" s="85">
        <v>0.65</v>
      </c>
      <c r="C109" s="85">
        <v>1.1200000000000001</v>
      </c>
      <c r="D109" s="85">
        <v>0.92</v>
      </c>
      <c r="E109" s="85"/>
      <c r="F109" s="85"/>
      <c r="G109" s="85"/>
      <c r="H109" s="47">
        <v>0</v>
      </c>
      <c r="I109" s="85">
        <v>0</v>
      </c>
      <c r="J109" s="85">
        <v>0</v>
      </c>
      <c r="K109" s="85">
        <v>0</v>
      </c>
      <c r="L109" s="85">
        <v>0</v>
      </c>
      <c r="M109" s="85">
        <v>2</v>
      </c>
      <c r="N109" s="85">
        <v>1</v>
      </c>
      <c r="O109" s="85">
        <v>1</v>
      </c>
      <c r="P109" s="67">
        <v>0</v>
      </c>
      <c r="Q109" s="85">
        <v>0</v>
      </c>
      <c r="R109" s="85">
        <v>0</v>
      </c>
      <c r="S109" s="85">
        <v>0</v>
      </c>
      <c r="T109" s="85">
        <v>0</v>
      </c>
      <c r="U109" s="53">
        <v>0</v>
      </c>
      <c r="V109" s="85">
        <v>2</v>
      </c>
      <c r="W109" s="85">
        <v>1</v>
      </c>
      <c r="X109" s="85">
        <v>1</v>
      </c>
      <c r="Y109" s="85">
        <v>0</v>
      </c>
      <c r="Z109" s="85">
        <v>0</v>
      </c>
      <c r="AA109" s="85">
        <v>1</v>
      </c>
      <c r="AB109" s="85">
        <v>1</v>
      </c>
      <c r="AC109" s="52">
        <v>0</v>
      </c>
      <c r="AD109" s="85">
        <v>0</v>
      </c>
      <c r="AE109" s="85">
        <v>0</v>
      </c>
      <c r="AF109" s="85">
        <v>0</v>
      </c>
      <c r="AG109" s="85">
        <v>0</v>
      </c>
      <c r="AH109" s="57">
        <v>1</v>
      </c>
      <c r="AI109" s="85">
        <v>2</v>
      </c>
      <c r="AJ109" s="85">
        <v>0</v>
      </c>
      <c r="AK109" s="85">
        <v>0</v>
      </c>
      <c r="AL109" s="85">
        <v>0</v>
      </c>
      <c r="AM109" s="85">
        <v>0</v>
      </c>
      <c r="AN109" s="85">
        <v>1</v>
      </c>
      <c r="AO109" s="85">
        <v>0</v>
      </c>
      <c r="AP109" s="60">
        <v>0</v>
      </c>
      <c r="AQ109" s="85">
        <v>0</v>
      </c>
      <c r="AR109" s="85">
        <v>0</v>
      </c>
      <c r="AS109" s="85">
        <v>0</v>
      </c>
      <c r="AT109" s="85">
        <v>0</v>
      </c>
      <c r="AU109" s="6"/>
      <c r="AV109" s="85"/>
      <c r="AW109" s="85"/>
      <c r="AX109" s="85"/>
      <c r="AY109" s="85"/>
      <c r="AZ109" s="85"/>
      <c r="BA109" s="85"/>
      <c r="BB109" s="85"/>
      <c r="BC109" s="13"/>
      <c r="BD109" s="85"/>
      <c r="BE109" s="85"/>
      <c r="BF109" s="85"/>
      <c r="BG109" s="85"/>
      <c r="BH109" s="59"/>
      <c r="BI109" s="85"/>
      <c r="BJ109" s="85"/>
      <c r="BK109" s="85"/>
      <c r="BL109" s="85"/>
      <c r="BM109" s="85"/>
      <c r="BN109" s="85"/>
      <c r="BO109" s="85"/>
      <c r="BP109" s="60"/>
      <c r="BQ109" s="85"/>
      <c r="BR109" s="85"/>
      <c r="BS109" s="85"/>
      <c r="BT109" s="85"/>
      <c r="BU109" s="48"/>
      <c r="BV109" s="85"/>
      <c r="BW109" s="85"/>
      <c r="BX109" s="85"/>
      <c r="BY109" s="85"/>
      <c r="BZ109" s="85"/>
      <c r="CA109" s="85"/>
      <c r="CB109" s="85"/>
      <c r="CC109" s="13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  <c r="CX109" s="85"/>
      <c r="CY109" s="85"/>
      <c r="CZ109" s="85"/>
      <c r="DA109" s="85"/>
      <c r="DB109" s="85"/>
      <c r="DC109" s="85"/>
      <c r="DD109" s="85"/>
      <c r="DE109" s="85"/>
      <c r="DF109" s="85"/>
      <c r="DG109" s="85"/>
      <c r="DH109" s="85"/>
      <c r="DI109" s="85"/>
      <c r="DJ109" s="85"/>
      <c r="DK109" s="85"/>
      <c r="DL109" s="85"/>
      <c r="DM109" s="85"/>
      <c r="DN109" s="85"/>
      <c r="DO109" s="85"/>
      <c r="DP109" s="85"/>
      <c r="DQ109" s="85"/>
      <c r="DR109" s="85"/>
      <c r="DS109" s="85"/>
      <c r="DT109" s="85"/>
      <c r="DU109" s="85"/>
      <c r="DV109" s="85"/>
      <c r="DW109" s="85"/>
      <c r="DX109" s="85"/>
      <c r="DY109" s="85"/>
    </row>
    <row r="110" spans="1:129" ht="15.75" thickBot="1" x14ac:dyDescent="0.3">
      <c r="A110" s="89">
        <v>45759</v>
      </c>
      <c r="B110" s="66"/>
      <c r="C110" s="66"/>
      <c r="D110" s="66"/>
      <c r="E110" s="66"/>
      <c r="F110" s="66"/>
      <c r="G110" s="66"/>
      <c r="H110" s="47"/>
      <c r="I110" s="85"/>
      <c r="J110" s="85"/>
      <c r="K110" s="85"/>
      <c r="L110" s="85"/>
      <c r="M110" s="85"/>
      <c r="N110" s="85"/>
      <c r="O110" s="85"/>
      <c r="P110" s="67"/>
      <c r="Q110" s="85"/>
      <c r="R110" s="85"/>
      <c r="S110" s="85"/>
      <c r="T110" s="85"/>
      <c r="U110" s="53"/>
      <c r="V110" s="85"/>
      <c r="W110" s="85"/>
      <c r="X110" s="85"/>
      <c r="Y110" s="85"/>
      <c r="Z110" s="85"/>
      <c r="AA110" s="85"/>
      <c r="AB110" s="85"/>
      <c r="AC110" s="52"/>
      <c r="AD110" s="85"/>
      <c r="AE110" s="85"/>
      <c r="AF110" s="85"/>
      <c r="AG110" s="85"/>
      <c r="AH110" s="57"/>
      <c r="AI110" s="85"/>
      <c r="AJ110" s="85"/>
      <c r="AK110" s="85"/>
      <c r="AL110" s="85"/>
      <c r="AM110" s="85"/>
      <c r="AN110" s="85"/>
      <c r="AO110" s="85"/>
      <c r="AP110" s="60"/>
      <c r="AQ110" s="85"/>
      <c r="AR110" s="85"/>
      <c r="AS110" s="85"/>
      <c r="AT110" s="85"/>
      <c r="AU110" s="6"/>
      <c r="AV110" s="85"/>
      <c r="AW110" s="85"/>
      <c r="AX110" s="85"/>
      <c r="AY110" s="85"/>
      <c r="AZ110" s="85"/>
      <c r="BA110" s="85"/>
      <c r="BB110" s="85"/>
      <c r="BC110" s="13"/>
      <c r="BD110" s="85"/>
      <c r="BE110" s="85"/>
      <c r="BF110" s="85"/>
      <c r="BG110" s="85"/>
      <c r="BH110" s="59"/>
      <c r="BI110" s="85"/>
      <c r="BJ110" s="85"/>
      <c r="BK110" s="85"/>
      <c r="BL110" s="85"/>
      <c r="BM110" s="85"/>
      <c r="BN110" s="85"/>
      <c r="BO110" s="85"/>
      <c r="BP110" s="60"/>
      <c r="BQ110" s="85"/>
      <c r="BR110" s="85"/>
      <c r="BS110" s="85"/>
      <c r="BT110" s="85"/>
      <c r="BU110" s="48"/>
      <c r="BV110" s="85"/>
      <c r="BW110" s="85"/>
      <c r="BX110" s="85"/>
      <c r="BY110" s="85"/>
      <c r="BZ110" s="85"/>
      <c r="CA110" s="85"/>
      <c r="CB110" s="85"/>
      <c r="CC110" s="13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  <c r="CX110" s="85"/>
      <c r="CY110" s="85"/>
      <c r="CZ110" s="85"/>
      <c r="DA110" s="85"/>
      <c r="DB110" s="85"/>
      <c r="DC110" s="85"/>
      <c r="DD110" s="85"/>
      <c r="DE110" s="85"/>
      <c r="DF110" s="85"/>
      <c r="DG110" s="85"/>
      <c r="DH110" s="85"/>
      <c r="DI110" s="85"/>
      <c r="DJ110" s="85"/>
      <c r="DK110" s="85"/>
      <c r="DL110" s="85"/>
      <c r="DM110" s="85"/>
      <c r="DN110" s="85"/>
      <c r="DO110" s="85"/>
      <c r="DP110" s="85"/>
      <c r="DQ110" s="85"/>
      <c r="DR110" s="85"/>
      <c r="DS110" s="85"/>
      <c r="DT110" s="85"/>
      <c r="DU110" s="85"/>
      <c r="DV110" s="85"/>
      <c r="DW110" s="85"/>
      <c r="DX110" s="85"/>
      <c r="DY110" s="85"/>
    </row>
    <row r="111" spans="1:129" ht="15.75" thickBot="1" x14ac:dyDescent="0.3">
      <c r="A111" s="88" t="s">
        <v>957</v>
      </c>
      <c r="B111" s="85">
        <v>1.1599999999999999</v>
      </c>
      <c r="C111" s="85">
        <v>1.61</v>
      </c>
      <c r="D111" s="85"/>
      <c r="E111" s="85"/>
      <c r="F111" s="85"/>
      <c r="G111" s="85"/>
      <c r="H111" s="47">
        <v>0</v>
      </c>
      <c r="I111" s="85">
        <v>4</v>
      </c>
      <c r="J111" s="85">
        <v>0</v>
      </c>
      <c r="K111" s="85">
        <v>0</v>
      </c>
      <c r="L111" s="85">
        <v>1</v>
      </c>
      <c r="M111" s="85">
        <v>0</v>
      </c>
      <c r="N111" s="85">
        <v>2</v>
      </c>
      <c r="O111" s="85">
        <v>0</v>
      </c>
      <c r="P111" s="67">
        <v>0</v>
      </c>
      <c r="Q111" s="85">
        <v>0</v>
      </c>
      <c r="R111" s="85">
        <v>0</v>
      </c>
      <c r="S111" s="85">
        <v>0</v>
      </c>
      <c r="T111" s="85">
        <v>0</v>
      </c>
      <c r="U111" s="53">
        <v>0</v>
      </c>
      <c r="V111" s="85">
        <v>3</v>
      </c>
      <c r="W111" s="85">
        <v>0</v>
      </c>
      <c r="X111" s="85">
        <v>0</v>
      </c>
      <c r="Y111" s="85">
        <v>0</v>
      </c>
      <c r="Z111" s="85">
        <v>0</v>
      </c>
      <c r="AA111" s="85">
        <v>6</v>
      </c>
      <c r="AB111" s="85">
        <v>0</v>
      </c>
      <c r="AC111" s="52">
        <v>0</v>
      </c>
      <c r="AD111" s="85">
        <v>0</v>
      </c>
      <c r="AE111" s="85">
        <v>0</v>
      </c>
      <c r="AF111" s="85">
        <v>0</v>
      </c>
      <c r="AG111" s="85">
        <v>0</v>
      </c>
      <c r="AH111" s="57"/>
      <c r="AI111" s="85"/>
      <c r="AJ111" s="85"/>
      <c r="AK111" s="85"/>
      <c r="AL111" s="85"/>
      <c r="AM111" s="85"/>
      <c r="AN111" s="85"/>
      <c r="AO111" s="85"/>
      <c r="AP111" s="60"/>
      <c r="AQ111" s="85"/>
      <c r="AR111" s="85"/>
      <c r="AS111" s="85"/>
      <c r="AT111" s="85"/>
      <c r="AU111" s="6"/>
      <c r="AV111" s="85"/>
      <c r="AW111" s="85"/>
      <c r="AX111" s="85"/>
      <c r="AY111" s="85"/>
      <c r="AZ111" s="85"/>
      <c r="BA111" s="85"/>
      <c r="BB111" s="85"/>
      <c r="BC111" s="13"/>
      <c r="BD111" s="85"/>
      <c r="BE111" s="85"/>
      <c r="BF111" s="85"/>
      <c r="BG111" s="85"/>
      <c r="BH111" s="59"/>
      <c r="BI111" s="85"/>
      <c r="BJ111" s="85"/>
      <c r="BK111" s="85"/>
      <c r="BL111" s="85"/>
      <c r="BM111" s="85"/>
      <c r="BN111" s="85"/>
      <c r="BO111" s="85"/>
      <c r="BP111" s="60"/>
      <c r="BQ111" s="85"/>
      <c r="BR111" s="85"/>
      <c r="BS111" s="85"/>
      <c r="BT111" s="85"/>
      <c r="BU111" s="48"/>
      <c r="BV111" s="85"/>
      <c r="BW111" s="85"/>
      <c r="BX111" s="85"/>
      <c r="BY111" s="85"/>
      <c r="BZ111" s="85"/>
      <c r="CA111" s="85"/>
      <c r="CB111" s="85"/>
      <c r="CC111" s="13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  <c r="CX111" s="85"/>
      <c r="CY111" s="85"/>
      <c r="CZ111" s="85"/>
      <c r="DA111" s="85"/>
      <c r="DB111" s="85"/>
      <c r="DC111" s="85"/>
      <c r="DD111" s="85"/>
      <c r="DE111" s="85"/>
      <c r="DF111" s="85"/>
      <c r="DG111" s="85"/>
      <c r="DH111" s="85"/>
      <c r="DI111" s="85"/>
      <c r="DJ111" s="85"/>
      <c r="DK111" s="85"/>
      <c r="DL111" s="85"/>
      <c r="DM111" s="85"/>
      <c r="DN111" s="85"/>
      <c r="DO111" s="85"/>
      <c r="DP111" s="85"/>
      <c r="DQ111" s="85"/>
      <c r="DR111" s="85"/>
      <c r="DS111" s="85"/>
      <c r="DT111" s="85"/>
      <c r="DU111" s="85"/>
      <c r="DV111" s="85"/>
      <c r="DW111" s="85"/>
      <c r="DX111" s="85"/>
      <c r="DY111" s="85"/>
    </row>
    <row r="112" spans="1:129" ht="15.75" thickBot="1" x14ac:dyDescent="0.3">
      <c r="A112" s="88" t="s">
        <v>958</v>
      </c>
      <c r="B112" s="85">
        <v>1.1499999999999999</v>
      </c>
      <c r="C112" s="85">
        <v>0.65</v>
      </c>
      <c r="D112" s="85"/>
      <c r="E112" s="85"/>
      <c r="F112" s="85"/>
      <c r="G112" s="85"/>
      <c r="H112" s="47">
        <v>0</v>
      </c>
      <c r="I112" s="85">
        <v>5</v>
      </c>
      <c r="J112" s="85">
        <v>0</v>
      </c>
      <c r="K112" s="85">
        <v>0</v>
      </c>
      <c r="L112" s="85">
        <v>0</v>
      </c>
      <c r="M112" s="85">
        <v>1</v>
      </c>
      <c r="N112" s="85">
        <v>2</v>
      </c>
      <c r="O112" s="85">
        <v>0</v>
      </c>
      <c r="P112" s="67">
        <v>1</v>
      </c>
      <c r="Q112" s="85">
        <v>0</v>
      </c>
      <c r="R112" s="85">
        <v>0</v>
      </c>
      <c r="S112" s="85">
        <v>0</v>
      </c>
      <c r="T112" s="85">
        <v>0</v>
      </c>
      <c r="U112" s="53">
        <v>0</v>
      </c>
      <c r="V112" s="85">
        <v>0</v>
      </c>
      <c r="W112" s="85">
        <v>0</v>
      </c>
      <c r="X112" s="85">
        <v>0</v>
      </c>
      <c r="Y112" s="85">
        <v>0</v>
      </c>
      <c r="Z112" s="85">
        <v>0</v>
      </c>
      <c r="AA112" s="85">
        <v>1</v>
      </c>
      <c r="AB112" s="85">
        <v>0</v>
      </c>
      <c r="AC112" s="52">
        <v>0</v>
      </c>
      <c r="AD112" s="85">
        <v>0</v>
      </c>
      <c r="AE112" s="85">
        <v>0</v>
      </c>
      <c r="AF112" s="85">
        <v>0</v>
      </c>
      <c r="AG112" s="85">
        <v>0</v>
      </c>
      <c r="AH112" s="57"/>
      <c r="AI112" s="85"/>
      <c r="AJ112" s="85"/>
      <c r="AK112" s="85"/>
      <c r="AL112" s="85"/>
      <c r="AM112" s="85"/>
      <c r="AN112" s="85"/>
      <c r="AO112" s="85"/>
      <c r="AP112" s="60"/>
      <c r="AQ112" s="85"/>
      <c r="AR112" s="85"/>
      <c r="AS112" s="85"/>
      <c r="AT112" s="85"/>
      <c r="AU112" s="6"/>
      <c r="AV112" s="85"/>
      <c r="AW112" s="85"/>
      <c r="AX112" s="85"/>
      <c r="AY112" s="85"/>
      <c r="AZ112" s="85"/>
      <c r="BA112" s="85"/>
      <c r="BB112" s="85"/>
      <c r="BC112" s="13"/>
      <c r="BD112" s="85"/>
      <c r="BE112" s="85"/>
      <c r="BF112" s="85"/>
      <c r="BG112" s="85"/>
      <c r="BH112" s="59"/>
      <c r="BI112" s="85"/>
      <c r="BJ112" s="85"/>
      <c r="BK112" s="85"/>
      <c r="BL112" s="85"/>
      <c r="BM112" s="85"/>
      <c r="BN112" s="85"/>
      <c r="BO112" s="85"/>
      <c r="BP112" s="60"/>
      <c r="BQ112" s="85"/>
      <c r="BR112" s="85"/>
      <c r="BS112" s="85"/>
      <c r="BT112" s="85"/>
      <c r="BU112" s="48"/>
      <c r="BV112" s="85"/>
      <c r="BW112" s="85"/>
      <c r="BX112" s="85"/>
      <c r="BY112" s="85"/>
      <c r="BZ112" s="85"/>
      <c r="CA112" s="85"/>
      <c r="CB112" s="85"/>
      <c r="CC112" s="13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  <c r="CX112" s="85"/>
      <c r="CY112" s="85"/>
      <c r="CZ112" s="85"/>
      <c r="DA112" s="85"/>
      <c r="DB112" s="85"/>
      <c r="DC112" s="85"/>
      <c r="DD112" s="85"/>
      <c r="DE112" s="85"/>
      <c r="DF112" s="85"/>
      <c r="DG112" s="85"/>
      <c r="DH112" s="85"/>
      <c r="DI112" s="85"/>
      <c r="DJ112" s="85"/>
      <c r="DK112" s="85"/>
      <c r="DL112" s="85"/>
      <c r="DM112" s="85"/>
      <c r="DN112" s="85"/>
      <c r="DO112" s="85"/>
      <c r="DP112" s="85"/>
      <c r="DQ112" s="85"/>
      <c r="DR112" s="85"/>
      <c r="DS112" s="85"/>
      <c r="DT112" s="85"/>
      <c r="DU112" s="85"/>
      <c r="DV112" s="85"/>
      <c r="DW112" s="85"/>
      <c r="DX112" s="85"/>
      <c r="DY112" s="85"/>
    </row>
    <row r="113" spans="1:129" ht="15.75" thickBot="1" x14ac:dyDescent="0.3">
      <c r="A113" s="40">
        <v>45760</v>
      </c>
      <c r="B113" s="40"/>
      <c r="C113" s="40"/>
      <c r="D113" s="40"/>
      <c r="E113" s="40"/>
      <c r="F113" s="40"/>
      <c r="G113" s="40"/>
      <c r="H113" s="47"/>
      <c r="I113" s="85"/>
      <c r="J113" s="85"/>
      <c r="K113" s="85"/>
      <c r="L113" s="85"/>
      <c r="M113" s="85"/>
      <c r="N113" s="85"/>
      <c r="O113" s="85"/>
      <c r="P113" s="67"/>
      <c r="Q113" s="85"/>
      <c r="R113" s="85"/>
      <c r="S113" s="85"/>
      <c r="T113" s="85"/>
      <c r="U113" s="53"/>
      <c r="V113" s="85"/>
      <c r="W113" s="85"/>
      <c r="X113" s="85"/>
      <c r="Y113" s="85"/>
      <c r="Z113" s="85"/>
      <c r="AA113" s="85"/>
      <c r="AB113" s="85"/>
      <c r="AC113" s="52"/>
      <c r="AD113" s="85"/>
      <c r="AE113" s="85"/>
      <c r="AF113" s="85"/>
      <c r="AG113" s="85"/>
      <c r="AH113" s="57"/>
      <c r="AI113" s="85"/>
      <c r="AJ113" s="85"/>
      <c r="AK113" s="85"/>
      <c r="AL113" s="85"/>
      <c r="AM113" s="85"/>
      <c r="AN113" s="85"/>
      <c r="AO113" s="85"/>
      <c r="AP113" s="60"/>
      <c r="AQ113" s="85"/>
      <c r="AR113" s="85"/>
      <c r="AS113" s="85"/>
      <c r="AT113" s="85"/>
      <c r="AU113" s="6"/>
      <c r="AV113" s="85"/>
      <c r="AW113" s="85"/>
      <c r="AX113" s="85"/>
      <c r="AY113" s="85"/>
      <c r="AZ113" s="85"/>
      <c r="BA113" s="85"/>
      <c r="BB113" s="85"/>
      <c r="BC113" s="13"/>
      <c r="BD113" s="85"/>
      <c r="BE113" s="85"/>
      <c r="BF113" s="85"/>
      <c r="BG113" s="85"/>
      <c r="BH113" s="59"/>
      <c r="BI113" s="85"/>
      <c r="BJ113" s="85"/>
      <c r="BK113" s="85"/>
      <c r="BL113" s="85"/>
      <c r="BM113" s="85"/>
      <c r="BN113" s="85"/>
      <c r="BO113" s="85"/>
      <c r="BP113" s="60"/>
      <c r="BQ113" s="85"/>
      <c r="BR113" s="85"/>
      <c r="BS113" s="85"/>
      <c r="BT113" s="85"/>
      <c r="BU113" s="48"/>
      <c r="BV113" s="85"/>
      <c r="BW113" s="85"/>
      <c r="BX113" s="85"/>
      <c r="BY113" s="85"/>
      <c r="BZ113" s="85"/>
      <c r="CA113" s="85"/>
      <c r="CB113" s="85"/>
      <c r="CC113" s="13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  <c r="CX113" s="85"/>
      <c r="CY113" s="85"/>
      <c r="CZ113" s="85"/>
      <c r="DA113" s="85"/>
      <c r="DB113" s="85"/>
      <c r="DC113" s="85"/>
      <c r="DD113" s="85"/>
      <c r="DE113" s="85"/>
      <c r="DF113" s="85"/>
      <c r="DG113" s="85"/>
      <c r="DH113" s="85"/>
      <c r="DI113" s="85"/>
      <c r="DJ113" s="85"/>
      <c r="DK113" s="85"/>
      <c r="DL113" s="85"/>
      <c r="DM113" s="85"/>
      <c r="DN113" s="85"/>
      <c r="DO113" s="85"/>
      <c r="DP113" s="85"/>
      <c r="DQ113" s="85"/>
      <c r="DR113" s="85"/>
      <c r="DS113" s="85"/>
      <c r="DT113" s="85"/>
      <c r="DU113" s="85"/>
      <c r="DV113" s="85"/>
      <c r="DW113" s="85"/>
      <c r="DX113" s="85"/>
      <c r="DY113" s="85"/>
    </row>
    <row r="114" spans="1:129" ht="15.75" thickBot="1" x14ac:dyDescent="0.3">
      <c r="A114" s="87" t="s">
        <v>959</v>
      </c>
      <c r="B114" s="85">
        <v>1.75</v>
      </c>
      <c r="C114" s="85">
        <v>1.46</v>
      </c>
      <c r="D114" s="85">
        <v>1.21</v>
      </c>
      <c r="E114" s="85"/>
      <c r="F114" s="85"/>
      <c r="G114" s="85"/>
      <c r="H114" s="47">
        <v>1</v>
      </c>
      <c r="I114" s="85">
        <v>4</v>
      </c>
      <c r="J114" s="85">
        <v>3</v>
      </c>
      <c r="K114" s="85">
        <v>0</v>
      </c>
      <c r="L114" s="85">
        <v>0</v>
      </c>
      <c r="M114" s="85">
        <v>0</v>
      </c>
      <c r="N114" s="85">
        <v>3</v>
      </c>
      <c r="O114" s="85">
        <v>2</v>
      </c>
      <c r="P114" s="67">
        <v>1</v>
      </c>
      <c r="Q114" s="85">
        <v>1</v>
      </c>
      <c r="R114" s="85">
        <v>0</v>
      </c>
      <c r="S114" s="85">
        <v>0</v>
      </c>
      <c r="T114" s="85">
        <v>0</v>
      </c>
      <c r="U114" s="53">
        <v>1</v>
      </c>
      <c r="V114" s="85">
        <v>4</v>
      </c>
      <c r="W114" s="85">
        <v>2</v>
      </c>
      <c r="X114" s="85">
        <v>0</v>
      </c>
      <c r="Y114" s="85">
        <v>0</v>
      </c>
      <c r="Z114" s="85">
        <v>0</v>
      </c>
      <c r="AA114" s="85">
        <v>2</v>
      </c>
      <c r="AB114" s="85">
        <v>0</v>
      </c>
      <c r="AC114" s="52">
        <v>0</v>
      </c>
      <c r="AD114" s="85">
        <v>0</v>
      </c>
      <c r="AE114" s="85">
        <v>0</v>
      </c>
      <c r="AF114" s="85">
        <v>0</v>
      </c>
      <c r="AG114" s="85">
        <v>0</v>
      </c>
      <c r="AH114" s="57">
        <v>0</v>
      </c>
      <c r="AI114" s="85">
        <v>1</v>
      </c>
      <c r="AJ114" s="85">
        <v>2</v>
      </c>
      <c r="AK114" s="85">
        <v>0</v>
      </c>
      <c r="AL114" s="85">
        <v>0</v>
      </c>
      <c r="AM114" s="85">
        <v>0</v>
      </c>
      <c r="AN114" s="85">
        <v>3</v>
      </c>
      <c r="AO114" s="85">
        <v>1</v>
      </c>
      <c r="AP114" s="60">
        <v>1</v>
      </c>
      <c r="AQ114" s="85">
        <v>0</v>
      </c>
      <c r="AR114" s="85">
        <v>0</v>
      </c>
      <c r="AS114" s="85">
        <v>0</v>
      </c>
      <c r="AT114" s="85">
        <v>0</v>
      </c>
      <c r="AU114" s="6"/>
      <c r="AV114" s="85"/>
      <c r="AW114" s="85"/>
      <c r="AX114" s="85"/>
      <c r="AY114" s="85"/>
      <c r="AZ114" s="85"/>
      <c r="BA114" s="85"/>
      <c r="BB114" s="85"/>
      <c r="BC114" s="13"/>
      <c r="BD114" s="85"/>
      <c r="BE114" s="85"/>
      <c r="BF114" s="85"/>
      <c r="BG114" s="85"/>
      <c r="BH114" s="59"/>
      <c r="BI114" s="85"/>
      <c r="BJ114" s="85"/>
      <c r="BK114" s="85"/>
      <c r="BL114" s="85"/>
      <c r="BM114" s="85"/>
      <c r="BN114" s="85"/>
      <c r="BO114" s="85"/>
      <c r="BP114" s="60"/>
      <c r="BQ114" s="85"/>
      <c r="BR114" s="85"/>
      <c r="BS114" s="85"/>
      <c r="BT114" s="85"/>
      <c r="BU114" s="48"/>
      <c r="BV114" s="85"/>
      <c r="BW114" s="85"/>
      <c r="BX114" s="85"/>
      <c r="BY114" s="85"/>
      <c r="BZ114" s="85"/>
      <c r="CA114" s="85"/>
      <c r="CB114" s="85"/>
      <c r="CC114" s="13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  <c r="CX114" s="85"/>
      <c r="CY114" s="85"/>
      <c r="CZ114" s="85"/>
      <c r="DA114" s="85"/>
      <c r="DB114" s="85"/>
      <c r="DC114" s="85"/>
      <c r="DD114" s="85"/>
      <c r="DE114" s="85"/>
      <c r="DF114" s="85"/>
      <c r="DG114" s="85"/>
      <c r="DH114" s="85"/>
      <c r="DI114" s="85"/>
      <c r="DJ114" s="85"/>
      <c r="DK114" s="85"/>
      <c r="DL114" s="85"/>
      <c r="DM114" s="85"/>
      <c r="DN114" s="85"/>
      <c r="DO114" s="85"/>
      <c r="DP114" s="85"/>
      <c r="DQ114" s="85"/>
      <c r="DR114" s="85"/>
      <c r="DS114" s="85"/>
      <c r="DT114" s="85"/>
      <c r="DU114" s="85"/>
      <c r="DV114" s="85"/>
      <c r="DW114" s="85"/>
      <c r="DX114" s="85"/>
      <c r="DY114" s="85"/>
    </row>
    <row r="115" spans="1:129" ht="15.75" thickBot="1" x14ac:dyDescent="0.3">
      <c r="A115" s="87" t="s">
        <v>960</v>
      </c>
      <c r="B115" s="85">
        <v>1.28</v>
      </c>
      <c r="C115" s="85">
        <v>1.53</v>
      </c>
      <c r="D115" s="85">
        <v>1.08</v>
      </c>
      <c r="E115" s="85"/>
      <c r="F115" s="85"/>
      <c r="G115" s="85"/>
      <c r="H115" s="47">
        <v>0</v>
      </c>
      <c r="I115" s="85">
        <v>2</v>
      </c>
      <c r="J115" s="85">
        <v>0</v>
      </c>
      <c r="K115" s="85">
        <v>0</v>
      </c>
      <c r="L115" s="85">
        <v>0</v>
      </c>
      <c r="M115" s="85">
        <v>0</v>
      </c>
      <c r="N115" s="85">
        <v>3</v>
      </c>
      <c r="O115" s="85">
        <v>2</v>
      </c>
      <c r="P115" s="67">
        <v>0</v>
      </c>
      <c r="Q115" s="85">
        <v>0</v>
      </c>
      <c r="R115" s="85">
        <v>0</v>
      </c>
      <c r="S115" s="85">
        <v>0</v>
      </c>
      <c r="T115" s="85">
        <v>0</v>
      </c>
      <c r="U115" s="53">
        <v>0</v>
      </c>
      <c r="V115" s="85">
        <v>0</v>
      </c>
      <c r="W115" s="85">
        <v>1</v>
      </c>
      <c r="X115" s="85">
        <v>0</v>
      </c>
      <c r="Y115" s="85">
        <v>0</v>
      </c>
      <c r="Z115" s="85">
        <v>1</v>
      </c>
      <c r="AA115" s="85">
        <v>3</v>
      </c>
      <c r="AB115" s="85">
        <v>1</v>
      </c>
      <c r="AC115" s="52">
        <v>1</v>
      </c>
      <c r="AD115" s="85">
        <v>0</v>
      </c>
      <c r="AE115" s="85">
        <v>0</v>
      </c>
      <c r="AF115" s="85">
        <v>0</v>
      </c>
      <c r="AG115" s="85">
        <v>0</v>
      </c>
      <c r="AH115" s="57">
        <v>0</v>
      </c>
      <c r="AI115" s="85">
        <v>4</v>
      </c>
      <c r="AJ115" s="85">
        <v>0</v>
      </c>
      <c r="AK115" s="85">
        <v>0</v>
      </c>
      <c r="AL115" s="85">
        <v>0</v>
      </c>
      <c r="AM115" s="85">
        <v>1</v>
      </c>
      <c r="AN115" s="85">
        <v>2</v>
      </c>
      <c r="AO115" s="85">
        <v>0</v>
      </c>
      <c r="AP115" s="60">
        <v>0</v>
      </c>
      <c r="AQ115" s="85">
        <v>0</v>
      </c>
      <c r="AR115" s="85">
        <v>0</v>
      </c>
      <c r="AS115" s="85">
        <v>0</v>
      </c>
      <c r="AT115" s="85">
        <v>0</v>
      </c>
      <c r="AU115" s="6"/>
      <c r="AV115" s="85"/>
      <c r="AW115" s="85"/>
      <c r="AX115" s="85"/>
      <c r="AY115" s="85"/>
      <c r="AZ115" s="85"/>
      <c r="BA115" s="85"/>
      <c r="BB115" s="85"/>
      <c r="BC115" s="13"/>
      <c r="BD115" s="85"/>
      <c r="BE115" s="85"/>
      <c r="BF115" s="85"/>
      <c r="BG115" s="85"/>
      <c r="BH115" s="59"/>
      <c r="BI115" s="85"/>
      <c r="BJ115" s="85"/>
      <c r="BK115" s="85"/>
      <c r="BL115" s="85"/>
      <c r="BM115" s="85"/>
      <c r="BN115" s="85"/>
      <c r="BO115" s="85"/>
      <c r="BP115" s="60"/>
      <c r="BQ115" s="85"/>
      <c r="BR115" s="85"/>
      <c r="BS115" s="85"/>
      <c r="BT115" s="85"/>
      <c r="BU115" s="48"/>
      <c r="BV115" s="85"/>
      <c r="BW115" s="85"/>
      <c r="BX115" s="85"/>
      <c r="BY115" s="85"/>
      <c r="BZ115" s="85"/>
      <c r="CA115" s="85"/>
      <c r="CB115" s="85"/>
      <c r="CC115" s="13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  <c r="CX115" s="85"/>
      <c r="CY115" s="85"/>
      <c r="CZ115" s="85"/>
      <c r="DA115" s="85"/>
      <c r="DB115" s="85"/>
      <c r="DC115" s="85"/>
      <c r="DD115" s="85"/>
      <c r="DE115" s="85"/>
      <c r="DF115" s="85"/>
      <c r="DG115" s="85"/>
      <c r="DH115" s="85"/>
      <c r="DI115" s="85"/>
      <c r="DJ115" s="85"/>
      <c r="DK115" s="85"/>
      <c r="DL115" s="85"/>
      <c r="DM115" s="85"/>
      <c r="DN115" s="85"/>
      <c r="DO115" s="85"/>
      <c r="DP115" s="85"/>
      <c r="DQ115" s="85"/>
      <c r="DR115" s="85"/>
      <c r="DS115" s="85"/>
      <c r="DT115" s="85"/>
      <c r="DU115" s="85"/>
      <c r="DV115" s="85"/>
      <c r="DW115" s="85"/>
      <c r="DX115" s="85"/>
      <c r="DY115" s="85"/>
    </row>
    <row r="116" spans="1:129" ht="15.75" customHeight="1" thickBot="1" x14ac:dyDescent="0.3">
      <c r="A116" s="88" t="s">
        <v>961</v>
      </c>
      <c r="B116" s="85">
        <v>0.89</v>
      </c>
      <c r="C116" s="85">
        <v>0.44</v>
      </c>
      <c r="D116" s="85">
        <v>0.63</v>
      </c>
      <c r="E116" s="85"/>
      <c r="F116" s="85"/>
      <c r="G116" s="85"/>
      <c r="H116" s="47">
        <v>0</v>
      </c>
      <c r="I116" s="85">
        <v>3</v>
      </c>
      <c r="J116" s="85">
        <v>2</v>
      </c>
      <c r="K116" s="85">
        <v>0</v>
      </c>
      <c r="L116" s="85">
        <v>0</v>
      </c>
      <c r="M116" s="85">
        <v>0</v>
      </c>
      <c r="N116" s="85">
        <v>0</v>
      </c>
      <c r="O116" s="85">
        <v>2</v>
      </c>
      <c r="P116" s="67">
        <v>0</v>
      </c>
      <c r="Q116" s="85">
        <v>0</v>
      </c>
      <c r="R116" s="85">
        <v>0</v>
      </c>
      <c r="S116" s="85">
        <v>0</v>
      </c>
      <c r="T116" s="85">
        <v>0</v>
      </c>
      <c r="U116" s="53">
        <v>0</v>
      </c>
      <c r="V116" s="85">
        <v>0</v>
      </c>
      <c r="W116" s="85">
        <v>0</v>
      </c>
      <c r="X116" s="85">
        <v>0</v>
      </c>
      <c r="Y116" s="85">
        <v>0</v>
      </c>
      <c r="Z116" s="85">
        <v>0</v>
      </c>
      <c r="AA116" s="85">
        <v>1</v>
      </c>
      <c r="AB116" s="85">
        <v>0</v>
      </c>
      <c r="AC116" s="52">
        <v>1</v>
      </c>
      <c r="AD116" s="85">
        <v>0</v>
      </c>
      <c r="AE116" s="85">
        <v>0</v>
      </c>
      <c r="AF116" s="85">
        <v>0</v>
      </c>
      <c r="AG116" s="85">
        <v>0</v>
      </c>
      <c r="AH116" s="57">
        <v>0</v>
      </c>
      <c r="AI116" s="85">
        <v>0</v>
      </c>
      <c r="AJ116" s="85">
        <v>0</v>
      </c>
      <c r="AK116" s="85">
        <v>0</v>
      </c>
      <c r="AL116" s="85">
        <v>0</v>
      </c>
      <c r="AM116" s="85">
        <v>0</v>
      </c>
      <c r="AN116" s="85">
        <v>2</v>
      </c>
      <c r="AO116" s="85">
        <v>0</v>
      </c>
      <c r="AP116" s="60">
        <v>0</v>
      </c>
      <c r="AQ116" s="85">
        <v>0</v>
      </c>
      <c r="AR116" s="85">
        <v>0</v>
      </c>
      <c r="AS116" s="85">
        <v>0</v>
      </c>
      <c r="AT116" s="85">
        <v>0</v>
      </c>
      <c r="AU116" s="6"/>
      <c r="AV116" s="85"/>
      <c r="AW116" s="85"/>
      <c r="AX116" s="85"/>
      <c r="AY116" s="85"/>
      <c r="AZ116" s="85"/>
      <c r="BA116" s="85"/>
      <c r="BB116" s="85"/>
      <c r="BC116" s="13"/>
      <c r="BD116" s="85"/>
      <c r="BE116" s="85"/>
      <c r="BF116" s="85"/>
      <c r="BG116" s="85"/>
      <c r="BH116" s="59"/>
      <c r="BI116" s="85"/>
      <c r="BJ116" s="85"/>
      <c r="BK116" s="85"/>
      <c r="BL116" s="85"/>
      <c r="BM116" s="85"/>
      <c r="BN116" s="85"/>
      <c r="BO116" s="85"/>
      <c r="BP116" s="60"/>
      <c r="BQ116" s="85"/>
      <c r="BR116" s="85"/>
      <c r="BS116" s="85"/>
      <c r="BT116" s="85"/>
      <c r="BU116" s="48"/>
      <c r="BV116" s="85"/>
      <c r="BW116" s="85"/>
      <c r="BX116" s="85"/>
      <c r="BY116" s="85"/>
      <c r="BZ116" s="85"/>
      <c r="CA116" s="85"/>
      <c r="CB116" s="85"/>
      <c r="CC116" s="13"/>
      <c r="CD116" s="85"/>
      <c r="CE116" s="85"/>
      <c r="CF116" s="85"/>
      <c r="CG116" s="85"/>
      <c r="CH116" s="85" t="s">
        <v>962</v>
      </c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  <c r="CX116" s="85"/>
      <c r="CY116" s="85"/>
      <c r="CZ116" s="85"/>
      <c r="DA116" s="85"/>
      <c r="DB116" s="85"/>
      <c r="DC116" s="85"/>
      <c r="DD116" s="85"/>
      <c r="DE116" s="85"/>
      <c r="DF116" s="85"/>
      <c r="DG116" s="85"/>
      <c r="DH116" s="85"/>
      <c r="DI116" s="85"/>
      <c r="DJ116" s="85"/>
      <c r="DK116" s="85"/>
      <c r="DL116" s="85"/>
      <c r="DM116" s="85"/>
      <c r="DN116" s="85"/>
      <c r="DO116" s="85"/>
      <c r="DP116" s="85"/>
      <c r="DQ116" s="85"/>
      <c r="DR116" s="85"/>
      <c r="DS116" s="85"/>
      <c r="DT116" s="85"/>
      <c r="DU116" s="85"/>
      <c r="DV116" s="85"/>
      <c r="DW116" s="85"/>
      <c r="DX116" s="85"/>
      <c r="DY116" s="85"/>
    </row>
    <row r="117" spans="1:129" ht="15.75" customHeight="1" thickBot="1" x14ac:dyDescent="0.3">
      <c r="A117" s="87" t="s">
        <v>963</v>
      </c>
      <c r="B117" s="85">
        <v>1.67</v>
      </c>
      <c r="C117" s="85">
        <v>1.94</v>
      </c>
      <c r="D117" s="85">
        <v>1.49</v>
      </c>
      <c r="E117" s="85"/>
      <c r="F117" s="85"/>
      <c r="G117" s="85"/>
      <c r="H117" s="47">
        <v>1</v>
      </c>
      <c r="I117" s="85">
        <v>3</v>
      </c>
      <c r="J117" s="85">
        <v>1</v>
      </c>
      <c r="K117" s="85">
        <v>0</v>
      </c>
      <c r="L117" s="85">
        <v>0</v>
      </c>
      <c r="M117" s="85">
        <v>0</v>
      </c>
      <c r="N117" s="85">
        <v>1</v>
      </c>
      <c r="O117" s="85">
        <v>0</v>
      </c>
      <c r="P117" s="67">
        <v>0</v>
      </c>
      <c r="Q117" s="85">
        <v>0</v>
      </c>
      <c r="R117" s="85">
        <v>0</v>
      </c>
      <c r="S117" s="85">
        <v>0</v>
      </c>
      <c r="T117" s="85">
        <v>0</v>
      </c>
      <c r="U117" s="53">
        <v>1</v>
      </c>
      <c r="V117" s="85">
        <v>2</v>
      </c>
      <c r="W117" s="85">
        <v>3</v>
      </c>
      <c r="X117" s="85">
        <v>0</v>
      </c>
      <c r="Y117" s="85">
        <v>0</v>
      </c>
      <c r="Z117" s="85">
        <v>0</v>
      </c>
      <c r="AA117" s="85">
        <v>4</v>
      </c>
      <c r="AB117" s="85">
        <v>1</v>
      </c>
      <c r="AC117" s="52">
        <v>1</v>
      </c>
      <c r="AD117" s="85">
        <v>0</v>
      </c>
      <c r="AE117" s="85">
        <v>0</v>
      </c>
      <c r="AF117" s="85">
        <v>0</v>
      </c>
      <c r="AG117" s="85">
        <v>0</v>
      </c>
      <c r="AH117" s="57">
        <v>0</v>
      </c>
      <c r="AI117" s="85">
        <v>4</v>
      </c>
      <c r="AJ117" s="85">
        <v>3</v>
      </c>
      <c r="AK117" s="85">
        <v>0</v>
      </c>
      <c r="AL117" s="85">
        <v>0</v>
      </c>
      <c r="AM117" s="85">
        <v>0</v>
      </c>
      <c r="AN117" s="85">
        <v>3</v>
      </c>
      <c r="AO117" s="85">
        <v>0</v>
      </c>
      <c r="AP117" s="60">
        <v>0</v>
      </c>
      <c r="AQ117" s="85">
        <v>1</v>
      </c>
      <c r="AR117" s="85">
        <v>0</v>
      </c>
      <c r="AS117" s="85">
        <v>0</v>
      </c>
      <c r="AT117" s="85">
        <v>0</v>
      </c>
      <c r="AU117" s="6"/>
      <c r="AV117" s="85"/>
      <c r="AW117" s="85"/>
      <c r="AX117" s="85"/>
      <c r="AY117" s="85"/>
      <c r="AZ117" s="85"/>
      <c r="BA117" s="85"/>
      <c r="BB117" s="85"/>
      <c r="BC117" s="13"/>
      <c r="BD117" s="85"/>
      <c r="BE117" s="85"/>
      <c r="BF117" s="85"/>
      <c r="BG117" s="85"/>
      <c r="BH117" s="59"/>
      <c r="BI117" s="85"/>
      <c r="BJ117" s="85"/>
      <c r="BK117" s="85"/>
      <c r="BL117" s="85"/>
      <c r="BM117" s="85"/>
      <c r="BN117" s="85"/>
      <c r="BO117" s="85"/>
      <c r="BP117" s="60"/>
      <c r="BQ117" s="85"/>
      <c r="BR117" s="85"/>
      <c r="BS117" s="85"/>
      <c r="BT117" s="85"/>
      <c r="BU117" s="48"/>
      <c r="BV117" s="85"/>
      <c r="BW117" s="85"/>
      <c r="BX117" s="85"/>
      <c r="BY117" s="85"/>
      <c r="BZ117" s="85"/>
      <c r="CA117" s="85"/>
      <c r="CB117" s="85"/>
      <c r="CC117" s="13"/>
      <c r="CD117" s="85"/>
      <c r="CE117" s="85"/>
      <c r="CF117" s="85"/>
      <c r="CG117" s="85"/>
      <c r="CH117" s="85" t="s">
        <v>964</v>
      </c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  <c r="CX117" s="85"/>
      <c r="CY117" s="85"/>
      <c r="CZ117" s="85"/>
      <c r="DA117" s="85"/>
      <c r="DB117" s="85"/>
      <c r="DC117" s="85"/>
      <c r="DD117" s="85"/>
      <c r="DE117" s="85"/>
      <c r="DF117" s="85"/>
      <c r="DG117" s="85"/>
      <c r="DH117" s="85"/>
      <c r="DI117" s="85"/>
      <c r="DJ117" s="85"/>
      <c r="DK117" s="85"/>
      <c r="DL117" s="85"/>
      <c r="DM117" s="85"/>
      <c r="DN117" s="85"/>
      <c r="DO117" s="85"/>
      <c r="DP117" s="85"/>
      <c r="DQ117" s="85"/>
      <c r="DR117" s="85"/>
      <c r="DS117" s="85"/>
      <c r="DT117" s="85"/>
      <c r="DU117" s="85"/>
      <c r="DV117" s="85"/>
      <c r="DW117" s="85"/>
      <c r="DX117" s="85"/>
      <c r="DY117" s="85"/>
    </row>
    <row r="118" spans="1:129" ht="15.75" thickBot="1" x14ac:dyDescent="0.3">
      <c r="A118" s="87" t="s">
        <v>952</v>
      </c>
      <c r="B118" s="85">
        <v>1.47</v>
      </c>
      <c r="C118" s="85">
        <v>1.38</v>
      </c>
      <c r="D118" s="85">
        <v>1.4</v>
      </c>
      <c r="E118" s="85"/>
      <c r="F118" s="85"/>
      <c r="G118" s="85"/>
      <c r="H118" s="47">
        <v>0</v>
      </c>
      <c r="I118" s="85">
        <v>3</v>
      </c>
      <c r="J118" s="85">
        <v>2</v>
      </c>
      <c r="K118" s="85">
        <v>0</v>
      </c>
      <c r="L118" s="85">
        <v>0</v>
      </c>
      <c r="M118" s="85">
        <v>1</v>
      </c>
      <c r="N118" s="85">
        <v>2</v>
      </c>
      <c r="O118" s="85">
        <v>1</v>
      </c>
      <c r="P118" s="67">
        <v>1</v>
      </c>
      <c r="Q118" s="85">
        <v>0</v>
      </c>
      <c r="R118" s="85">
        <v>0</v>
      </c>
      <c r="S118" s="85">
        <v>0</v>
      </c>
      <c r="T118" s="85">
        <v>0</v>
      </c>
      <c r="U118" s="53">
        <v>3</v>
      </c>
      <c r="V118" s="85">
        <v>1</v>
      </c>
      <c r="W118" s="85">
        <v>1</v>
      </c>
      <c r="X118" s="85">
        <v>1</v>
      </c>
      <c r="Y118" s="85">
        <v>1</v>
      </c>
      <c r="Z118" s="85">
        <v>0</v>
      </c>
      <c r="AA118" s="85">
        <v>6</v>
      </c>
      <c r="AB118" s="85">
        <v>0</v>
      </c>
      <c r="AC118" s="52">
        <v>0</v>
      </c>
      <c r="AD118" s="85">
        <v>1</v>
      </c>
      <c r="AE118" s="85">
        <v>0</v>
      </c>
      <c r="AF118" s="85">
        <v>0</v>
      </c>
      <c r="AG118" s="85">
        <v>0</v>
      </c>
      <c r="AH118" s="57">
        <v>0</v>
      </c>
      <c r="AI118" s="85">
        <v>4</v>
      </c>
      <c r="AJ118" s="85">
        <v>2</v>
      </c>
      <c r="AK118" s="85">
        <v>1</v>
      </c>
      <c r="AL118" s="85">
        <v>0</v>
      </c>
      <c r="AM118" s="85">
        <v>0</v>
      </c>
      <c r="AN118" s="85">
        <v>7</v>
      </c>
      <c r="AO118" s="85">
        <v>0</v>
      </c>
      <c r="AP118" s="60">
        <v>0</v>
      </c>
      <c r="AQ118" s="85">
        <v>0</v>
      </c>
      <c r="AR118" s="85">
        <v>0</v>
      </c>
      <c r="AS118" s="85">
        <v>0</v>
      </c>
      <c r="AT118" s="85">
        <v>0</v>
      </c>
      <c r="AU118" s="6"/>
      <c r="AV118" s="85"/>
      <c r="AW118" s="85"/>
      <c r="AX118" s="85"/>
      <c r="AY118" s="85"/>
      <c r="AZ118" s="85"/>
      <c r="BA118" s="85"/>
      <c r="BB118" s="85"/>
      <c r="BC118" s="13"/>
      <c r="BD118" s="85"/>
      <c r="BE118" s="85"/>
      <c r="BF118" s="85"/>
      <c r="BG118" s="85"/>
      <c r="BH118" s="59"/>
      <c r="BI118" s="85"/>
      <c r="BJ118" s="85"/>
      <c r="BK118" s="85"/>
      <c r="BL118" s="85"/>
      <c r="BM118" s="85"/>
      <c r="BN118" s="85"/>
      <c r="BO118" s="85"/>
      <c r="BP118" s="60"/>
      <c r="BQ118" s="85"/>
      <c r="BR118" s="85"/>
      <c r="BS118" s="85"/>
      <c r="BT118" s="85"/>
      <c r="BU118" s="48"/>
      <c r="BV118" s="85"/>
      <c r="BW118" s="85"/>
      <c r="BX118" s="85"/>
      <c r="BY118" s="85"/>
      <c r="BZ118" s="85"/>
      <c r="CA118" s="85"/>
      <c r="CB118" s="85"/>
      <c r="CC118" s="13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  <c r="CX118" s="85"/>
      <c r="CY118" s="85"/>
      <c r="CZ118" s="85"/>
      <c r="DA118" s="85"/>
      <c r="DB118" s="85"/>
      <c r="DC118" s="85"/>
      <c r="DD118" s="85"/>
      <c r="DE118" s="85"/>
      <c r="DF118" s="85"/>
      <c r="DG118" s="85"/>
      <c r="DH118" s="85"/>
      <c r="DI118" s="85"/>
      <c r="DJ118" s="85"/>
      <c r="DK118" s="85"/>
      <c r="DL118" s="85"/>
      <c r="DM118" s="85"/>
      <c r="DN118" s="85"/>
      <c r="DO118" s="85"/>
      <c r="DP118" s="85"/>
      <c r="DQ118" s="85"/>
      <c r="DR118" s="85"/>
      <c r="DS118" s="85"/>
      <c r="DT118" s="85"/>
      <c r="DU118" s="85"/>
      <c r="DV118" s="85"/>
      <c r="DW118" s="85"/>
      <c r="DX118" s="85"/>
      <c r="DY118" s="85"/>
    </row>
    <row r="119" spans="1:129" ht="15.75" thickBot="1" x14ac:dyDescent="0.3">
      <c r="A119" s="86" t="s">
        <v>965</v>
      </c>
      <c r="B119" s="85">
        <v>1.32</v>
      </c>
      <c r="C119" s="85">
        <v>1.25</v>
      </c>
      <c r="D119" s="85">
        <v>1.29</v>
      </c>
      <c r="E119" s="85"/>
      <c r="F119" s="85"/>
      <c r="G119" s="85"/>
      <c r="H119" s="47">
        <v>0</v>
      </c>
      <c r="I119" s="85">
        <v>4</v>
      </c>
      <c r="J119" s="85">
        <v>1</v>
      </c>
      <c r="K119" s="85">
        <v>0</v>
      </c>
      <c r="L119" s="85">
        <v>0</v>
      </c>
      <c r="M119" s="85">
        <v>0</v>
      </c>
      <c r="N119" s="85">
        <v>4</v>
      </c>
      <c r="O119" s="85">
        <v>0</v>
      </c>
      <c r="P119" s="67">
        <v>0</v>
      </c>
      <c r="Q119" s="85">
        <v>0</v>
      </c>
      <c r="R119" s="85">
        <v>0</v>
      </c>
      <c r="S119" s="85">
        <v>0</v>
      </c>
      <c r="T119" s="85">
        <v>0</v>
      </c>
      <c r="U119" s="53">
        <v>0</v>
      </c>
      <c r="V119" s="85">
        <v>0</v>
      </c>
      <c r="W119" s="85">
        <v>1</v>
      </c>
      <c r="X119" s="85">
        <v>0</v>
      </c>
      <c r="Y119" s="85">
        <v>0</v>
      </c>
      <c r="Z119" s="85">
        <v>0</v>
      </c>
      <c r="AA119" s="85">
        <v>5</v>
      </c>
      <c r="AB119" s="85">
        <v>0</v>
      </c>
      <c r="AC119" s="52">
        <v>1</v>
      </c>
      <c r="AD119" s="85">
        <v>0</v>
      </c>
      <c r="AE119" s="85">
        <v>0</v>
      </c>
      <c r="AF119" s="85">
        <v>0</v>
      </c>
      <c r="AG119" s="85">
        <v>0</v>
      </c>
      <c r="AH119" s="57">
        <v>2</v>
      </c>
      <c r="AI119" s="85">
        <v>7</v>
      </c>
      <c r="AJ119" s="85">
        <v>4</v>
      </c>
      <c r="AK119" s="85">
        <v>0</v>
      </c>
      <c r="AL119" s="85">
        <v>0</v>
      </c>
      <c r="AM119" s="85">
        <v>0</v>
      </c>
      <c r="AN119" s="85">
        <v>1</v>
      </c>
      <c r="AO119" s="85">
        <v>2</v>
      </c>
      <c r="AP119" s="60">
        <v>2</v>
      </c>
      <c r="AQ119" s="85">
        <v>0</v>
      </c>
      <c r="AR119" s="85">
        <v>0</v>
      </c>
      <c r="AS119" s="85">
        <v>0</v>
      </c>
      <c r="AT119" s="85">
        <v>0</v>
      </c>
      <c r="AU119" s="6"/>
      <c r="AV119" s="85"/>
      <c r="AW119" s="85"/>
      <c r="AX119" s="85"/>
      <c r="AY119" s="85"/>
      <c r="AZ119" s="85"/>
      <c r="BA119" s="85"/>
      <c r="BB119" s="85"/>
      <c r="BC119" s="13"/>
      <c r="BD119" s="85"/>
      <c r="BE119" s="85"/>
      <c r="BF119" s="85"/>
      <c r="BG119" s="85"/>
      <c r="BH119" s="59"/>
      <c r="BI119" s="85"/>
      <c r="BJ119" s="85"/>
      <c r="BK119" s="85"/>
      <c r="BL119" s="85"/>
      <c r="BM119" s="85"/>
      <c r="BN119" s="85"/>
      <c r="BO119" s="85"/>
      <c r="BP119" s="60"/>
      <c r="BQ119" s="85"/>
      <c r="BR119" s="85"/>
      <c r="BS119" s="85"/>
      <c r="BT119" s="85"/>
      <c r="BU119" s="48"/>
      <c r="BV119" s="85"/>
      <c r="BW119" s="85"/>
      <c r="BX119" s="85"/>
      <c r="BY119" s="85"/>
      <c r="BZ119" s="85"/>
      <c r="CA119" s="85"/>
      <c r="CB119" s="85"/>
      <c r="CC119" s="13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  <c r="CX119" s="85"/>
      <c r="CY119" s="85"/>
      <c r="CZ119" s="85"/>
      <c r="DA119" s="85"/>
      <c r="DB119" s="85"/>
      <c r="DC119" s="85"/>
      <c r="DD119" s="85"/>
      <c r="DE119" s="85"/>
      <c r="DF119" s="85"/>
      <c r="DG119" s="85"/>
      <c r="DH119" s="85"/>
      <c r="DI119" s="85"/>
      <c r="DJ119" s="85"/>
      <c r="DK119" s="85"/>
      <c r="DL119" s="85"/>
      <c r="DM119" s="85"/>
      <c r="DN119" s="85"/>
      <c r="DO119" s="85"/>
      <c r="DP119" s="85"/>
      <c r="DQ119" s="85"/>
      <c r="DR119" s="85"/>
      <c r="DS119" s="85"/>
      <c r="DT119" s="85"/>
      <c r="DU119" s="85"/>
      <c r="DV119" s="85"/>
      <c r="DW119" s="85"/>
      <c r="DX119" s="85"/>
      <c r="DY119" s="85"/>
    </row>
    <row r="120" spans="1:129" ht="15.75" thickBot="1" x14ac:dyDescent="0.3">
      <c r="A120" s="88" t="s">
        <v>966</v>
      </c>
      <c r="B120" s="85">
        <v>0.71</v>
      </c>
      <c r="C120" s="85">
        <v>1</v>
      </c>
      <c r="D120" s="85">
        <v>1.1299999999999999</v>
      </c>
      <c r="E120" s="85"/>
      <c r="F120" s="85"/>
      <c r="G120" s="85"/>
      <c r="H120" s="47">
        <v>0</v>
      </c>
      <c r="I120" s="85">
        <v>2</v>
      </c>
      <c r="J120" s="85">
        <v>0</v>
      </c>
      <c r="K120" s="85">
        <v>0</v>
      </c>
      <c r="L120" s="85">
        <v>0</v>
      </c>
      <c r="M120" s="85">
        <v>0</v>
      </c>
      <c r="N120" s="85">
        <v>1</v>
      </c>
      <c r="O120" s="85">
        <v>0</v>
      </c>
      <c r="P120" s="67">
        <v>0</v>
      </c>
      <c r="Q120" s="85">
        <v>1</v>
      </c>
      <c r="R120" s="85">
        <v>0</v>
      </c>
      <c r="S120" s="85">
        <v>0</v>
      </c>
      <c r="T120" s="85">
        <v>0</v>
      </c>
      <c r="U120" s="53">
        <v>1</v>
      </c>
      <c r="V120" s="85">
        <v>0</v>
      </c>
      <c r="W120" s="85">
        <v>1</v>
      </c>
      <c r="X120" s="85">
        <v>0</v>
      </c>
      <c r="Y120" s="85">
        <v>0</v>
      </c>
      <c r="Z120" s="85">
        <v>0</v>
      </c>
      <c r="AA120" s="85">
        <v>6</v>
      </c>
      <c r="AB120" s="85">
        <v>1</v>
      </c>
      <c r="AC120" s="52">
        <v>2</v>
      </c>
      <c r="AD120" s="85">
        <v>0</v>
      </c>
      <c r="AE120" s="85">
        <v>0</v>
      </c>
      <c r="AF120" s="85">
        <v>0</v>
      </c>
      <c r="AG120" s="85">
        <v>0</v>
      </c>
      <c r="AH120" s="57">
        <v>0</v>
      </c>
      <c r="AI120" s="85">
        <v>2</v>
      </c>
      <c r="AJ120" s="85">
        <v>2</v>
      </c>
      <c r="AK120" s="85">
        <v>0</v>
      </c>
      <c r="AL120" s="85">
        <v>0</v>
      </c>
      <c r="AM120" s="85">
        <v>0</v>
      </c>
      <c r="AN120" s="85">
        <v>10</v>
      </c>
      <c r="AO120" s="85">
        <v>0</v>
      </c>
      <c r="AP120" s="60">
        <v>0</v>
      </c>
      <c r="AQ120" s="85">
        <v>0</v>
      </c>
      <c r="AR120" s="85">
        <v>0</v>
      </c>
      <c r="AS120" s="85">
        <v>0</v>
      </c>
      <c r="AT120" s="85">
        <v>0</v>
      </c>
      <c r="AU120" s="6"/>
      <c r="AV120" s="85"/>
      <c r="AW120" s="85"/>
      <c r="AX120" s="85"/>
      <c r="AY120" s="85"/>
      <c r="AZ120" s="85"/>
      <c r="BA120" s="85"/>
      <c r="BB120" s="85"/>
      <c r="BC120" s="13"/>
      <c r="BD120" s="85"/>
      <c r="BE120" s="85"/>
      <c r="BF120" s="85"/>
      <c r="BG120" s="85"/>
      <c r="BH120" s="59"/>
      <c r="BI120" s="85"/>
      <c r="BJ120" s="85"/>
      <c r="BK120" s="85"/>
      <c r="BL120" s="85"/>
      <c r="BM120" s="85"/>
      <c r="BN120" s="85"/>
      <c r="BO120" s="85"/>
      <c r="BP120" s="60"/>
      <c r="BQ120" s="85"/>
      <c r="BR120" s="85"/>
      <c r="BS120" s="85"/>
      <c r="BT120" s="85"/>
      <c r="BU120" s="48"/>
      <c r="BV120" s="85"/>
      <c r="BW120" s="85"/>
      <c r="BX120" s="85"/>
      <c r="BY120" s="85"/>
      <c r="BZ120" s="85"/>
      <c r="CA120" s="85"/>
      <c r="CB120" s="85"/>
      <c r="CC120" s="13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  <c r="CX120" s="85"/>
      <c r="CY120" s="85"/>
      <c r="CZ120" s="85"/>
      <c r="DA120" s="85"/>
      <c r="DB120" s="85"/>
      <c r="DC120" s="85"/>
      <c r="DD120" s="85"/>
      <c r="DE120" s="85"/>
      <c r="DF120" s="85"/>
      <c r="DG120" s="85"/>
      <c r="DH120" s="85"/>
      <c r="DI120" s="85"/>
      <c r="DJ120" s="85"/>
      <c r="DK120" s="85"/>
      <c r="DL120" s="85"/>
      <c r="DM120" s="85"/>
      <c r="DN120" s="85"/>
      <c r="DO120" s="85"/>
      <c r="DP120" s="85"/>
      <c r="DQ120" s="85"/>
      <c r="DR120" s="85"/>
      <c r="DS120" s="85"/>
      <c r="DT120" s="85"/>
      <c r="DU120" s="85"/>
      <c r="DV120" s="85"/>
      <c r="DW120" s="85"/>
      <c r="DX120" s="85"/>
      <c r="DY120" s="85"/>
    </row>
    <row r="121" spans="1:129" ht="15.75" thickBot="1" x14ac:dyDescent="0.3">
      <c r="A121" s="88" t="s">
        <v>967</v>
      </c>
      <c r="B121" s="85">
        <v>1.02</v>
      </c>
      <c r="C121" s="85">
        <v>0.95</v>
      </c>
      <c r="D121" s="85">
        <v>0.95</v>
      </c>
      <c r="E121" s="85"/>
      <c r="F121" s="85"/>
      <c r="G121" s="85"/>
      <c r="H121" s="47">
        <v>0</v>
      </c>
      <c r="I121" s="85">
        <v>1</v>
      </c>
      <c r="J121" s="85">
        <v>1</v>
      </c>
      <c r="K121" s="85">
        <v>1</v>
      </c>
      <c r="L121" s="85">
        <v>0</v>
      </c>
      <c r="M121" s="85">
        <v>0</v>
      </c>
      <c r="N121" s="85">
        <v>2</v>
      </c>
      <c r="O121" s="85">
        <v>0</v>
      </c>
      <c r="P121" s="67">
        <v>1</v>
      </c>
      <c r="Q121" s="85">
        <v>0</v>
      </c>
      <c r="R121" s="85">
        <v>0</v>
      </c>
      <c r="S121" s="85">
        <v>0</v>
      </c>
      <c r="T121" s="85">
        <v>0</v>
      </c>
      <c r="U121" s="53">
        <v>0</v>
      </c>
      <c r="V121" s="85">
        <v>0</v>
      </c>
      <c r="W121" s="85">
        <v>1</v>
      </c>
      <c r="X121" s="85">
        <v>0</v>
      </c>
      <c r="Y121" s="85">
        <v>0</v>
      </c>
      <c r="Z121" s="85">
        <v>0</v>
      </c>
      <c r="AA121" s="85">
        <v>2</v>
      </c>
      <c r="AB121" s="85">
        <v>0</v>
      </c>
      <c r="AC121" s="52">
        <v>0</v>
      </c>
      <c r="AD121" s="85">
        <v>0</v>
      </c>
      <c r="AE121" s="85">
        <v>0</v>
      </c>
      <c r="AF121" s="85">
        <v>0</v>
      </c>
      <c r="AG121" s="85">
        <v>0</v>
      </c>
      <c r="AH121" s="57">
        <v>0</v>
      </c>
      <c r="AI121" s="85">
        <v>0</v>
      </c>
      <c r="AJ121" s="85">
        <v>0</v>
      </c>
      <c r="AK121" s="85">
        <v>0</v>
      </c>
      <c r="AL121" s="85">
        <v>0</v>
      </c>
      <c r="AM121" s="85">
        <v>0</v>
      </c>
      <c r="AN121" s="85">
        <v>4</v>
      </c>
      <c r="AO121" s="85">
        <v>0</v>
      </c>
      <c r="AP121" s="60">
        <v>0</v>
      </c>
      <c r="AQ121" s="85">
        <v>0</v>
      </c>
      <c r="AR121" s="85">
        <v>0</v>
      </c>
      <c r="AS121" s="85">
        <v>0</v>
      </c>
      <c r="AT121" s="85">
        <v>0</v>
      </c>
      <c r="AU121" s="6"/>
      <c r="AV121" s="85"/>
      <c r="AW121" s="85"/>
      <c r="AX121" s="85"/>
      <c r="AY121" s="85"/>
      <c r="AZ121" s="85"/>
      <c r="BA121" s="85"/>
      <c r="BB121" s="85"/>
      <c r="BC121" s="13"/>
      <c r="BD121" s="85"/>
      <c r="BE121" s="85"/>
      <c r="BF121" s="85"/>
      <c r="BG121" s="85"/>
      <c r="BH121" s="59"/>
      <c r="BI121" s="85"/>
      <c r="BJ121" s="85"/>
      <c r="BK121" s="85"/>
      <c r="BL121" s="85"/>
      <c r="BM121" s="85"/>
      <c r="BN121" s="85"/>
      <c r="BO121" s="85"/>
      <c r="BP121" s="60"/>
      <c r="BQ121" s="85"/>
      <c r="BR121" s="85"/>
      <c r="BS121" s="85"/>
      <c r="BT121" s="85"/>
      <c r="BU121" s="48"/>
      <c r="BV121" s="85"/>
      <c r="BW121" s="85"/>
      <c r="BX121" s="85"/>
      <c r="BY121" s="85"/>
      <c r="BZ121" s="85"/>
      <c r="CA121" s="85"/>
      <c r="CB121" s="85"/>
      <c r="CC121" s="13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  <c r="CX121" s="85"/>
      <c r="CY121" s="85"/>
      <c r="CZ121" s="85"/>
      <c r="DA121" s="85"/>
      <c r="DB121" s="85"/>
      <c r="DC121" s="85"/>
      <c r="DD121" s="85"/>
      <c r="DE121" s="85"/>
      <c r="DF121" s="85"/>
      <c r="DG121" s="85"/>
      <c r="DH121" s="85"/>
      <c r="DI121" s="85"/>
      <c r="DJ121" s="85"/>
      <c r="DK121" s="85"/>
      <c r="DL121" s="85"/>
      <c r="DM121" s="85"/>
      <c r="DN121" s="85"/>
      <c r="DO121" s="85"/>
      <c r="DP121" s="85"/>
      <c r="DQ121" s="85"/>
      <c r="DR121" s="85"/>
      <c r="DS121" s="85"/>
      <c r="DT121" s="85"/>
      <c r="DU121" s="85"/>
      <c r="DV121" s="85"/>
      <c r="DW121" s="85"/>
      <c r="DX121" s="85"/>
      <c r="DY121" s="85"/>
    </row>
    <row r="122" spans="1:129" ht="15.75" thickBot="1" x14ac:dyDescent="0.3">
      <c r="A122" s="89">
        <v>45765</v>
      </c>
      <c r="B122" s="66"/>
      <c r="C122" s="66"/>
      <c r="D122" s="66"/>
      <c r="E122" s="66"/>
      <c r="F122" s="66"/>
      <c r="G122" s="66"/>
      <c r="H122" s="47"/>
      <c r="I122" s="85"/>
      <c r="J122" s="85"/>
      <c r="K122" s="85"/>
      <c r="L122" s="85"/>
      <c r="M122" s="85"/>
      <c r="N122" s="85"/>
      <c r="O122" s="85"/>
      <c r="P122" s="67"/>
      <c r="Q122" s="85"/>
      <c r="R122" s="85"/>
      <c r="S122" s="85"/>
      <c r="T122" s="85"/>
      <c r="U122" s="53"/>
      <c r="V122" s="85"/>
      <c r="W122" s="85"/>
      <c r="X122" s="85"/>
      <c r="Y122" s="85"/>
      <c r="Z122" s="85"/>
      <c r="AA122" s="85"/>
      <c r="AB122" s="85"/>
      <c r="AC122" s="52"/>
      <c r="AD122" s="85"/>
      <c r="AE122" s="85"/>
      <c r="AF122" s="85"/>
      <c r="AG122" s="85"/>
      <c r="AH122" s="57"/>
      <c r="AI122" s="85"/>
      <c r="AJ122" s="85"/>
      <c r="AK122" s="85"/>
      <c r="AL122" s="85"/>
      <c r="AM122" s="85"/>
      <c r="AN122" s="85"/>
      <c r="AO122" s="85"/>
      <c r="AP122" s="60"/>
      <c r="AQ122" s="85"/>
      <c r="AR122" s="85"/>
      <c r="AS122" s="85"/>
      <c r="AT122" s="85"/>
      <c r="AU122" s="6"/>
      <c r="AV122" s="85"/>
      <c r="AW122" s="85"/>
      <c r="AX122" s="85"/>
      <c r="AY122" s="85"/>
      <c r="AZ122" s="85"/>
      <c r="BA122" s="85"/>
      <c r="BB122" s="85"/>
      <c r="BC122" s="13"/>
      <c r="BD122" s="85"/>
      <c r="BE122" s="85"/>
      <c r="BF122" s="85"/>
      <c r="BG122" s="85"/>
      <c r="BH122" s="59"/>
      <c r="BI122" s="85"/>
      <c r="BJ122" s="85"/>
      <c r="BK122" s="85"/>
      <c r="BL122" s="85"/>
      <c r="BM122" s="85"/>
      <c r="BN122" s="85"/>
      <c r="BO122" s="85"/>
      <c r="BP122" s="60"/>
      <c r="BQ122" s="85"/>
      <c r="BR122" s="85"/>
      <c r="BS122" s="85"/>
      <c r="BT122" s="85"/>
      <c r="BU122" s="48"/>
      <c r="BV122" s="85"/>
      <c r="BW122" s="85"/>
      <c r="BX122" s="85"/>
      <c r="BY122" s="85"/>
      <c r="BZ122" s="85"/>
      <c r="CA122" s="85"/>
      <c r="CB122" s="85"/>
      <c r="CC122" s="13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  <c r="CX122" s="85"/>
      <c r="CY122" s="85"/>
      <c r="CZ122" s="85"/>
      <c r="DA122" s="85"/>
      <c r="DB122" s="85"/>
      <c r="DC122" s="85"/>
      <c r="DD122" s="85"/>
      <c r="DE122" s="85"/>
      <c r="DF122" s="85"/>
      <c r="DG122" s="85"/>
      <c r="DH122" s="85"/>
      <c r="DI122" s="85"/>
      <c r="DJ122" s="85"/>
      <c r="DK122" s="85"/>
      <c r="DL122" s="85"/>
      <c r="DM122" s="85"/>
      <c r="DN122" s="85"/>
      <c r="DO122" s="85"/>
      <c r="DP122" s="85"/>
      <c r="DQ122" s="85"/>
      <c r="DR122" s="85"/>
      <c r="DS122" s="85"/>
      <c r="DT122" s="85"/>
      <c r="DU122" s="85"/>
      <c r="DV122" s="85"/>
      <c r="DW122" s="85"/>
      <c r="DX122" s="85"/>
      <c r="DY122" s="85"/>
    </row>
    <row r="123" spans="1:129" ht="15.75" thickBot="1" x14ac:dyDescent="0.3">
      <c r="A123" s="88" t="s">
        <v>968</v>
      </c>
      <c r="B123" s="85">
        <v>1.31</v>
      </c>
      <c r="C123" s="85">
        <v>1.1100000000000001</v>
      </c>
      <c r="D123" s="85">
        <v>0.95</v>
      </c>
      <c r="E123" s="85"/>
      <c r="F123" s="85"/>
      <c r="G123" s="85"/>
      <c r="H123" s="47">
        <v>1</v>
      </c>
      <c r="I123" s="85">
        <v>1</v>
      </c>
      <c r="J123" s="85">
        <v>1</v>
      </c>
      <c r="K123" s="85">
        <v>0</v>
      </c>
      <c r="L123" s="85">
        <v>1</v>
      </c>
      <c r="M123" s="85">
        <v>0</v>
      </c>
      <c r="N123" s="85">
        <v>4</v>
      </c>
      <c r="O123" s="85">
        <v>1</v>
      </c>
      <c r="P123" s="67">
        <v>0</v>
      </c>
      <c r="Q123" s="85">
        <v>0</v>
      </c>
      <c r="R123" s="85">
        <v>0</v>
      </c>
      <c r="S123" s="85">
        <v>0</v>
      </c>
      <c r="T123" s="85">
        <v>0</v>
      </c>
      <c r="U123" s="53">
        <v>0</v>
      </c>
      <c r="V123" s="85">
        <v>1</v>
      </c>
      <c r="W123" s="85">
        <v>0</v>
      </c>
      <c r="X123" s="85">
        <v>0</v>
      </c>
      <c r="Y123" s="85">
        <v>0</v>
      </c>
      <c r="Z123" s="85">
        <v>0</v>
      </c>
      <c r="AA123" s="85">
        <v>4</v>
      </c>
      <c r="AB123" s="85">
        <v>0</v>
      </c>
      <c r="AC123" s="52">
        <v>2</v>
      </c>
      <c r="AD123" s="85">
        <v>0</v>
      </c>
      <c r="AE123" s="85">
        <v>0</v>
      </c>
      <c r="AF123" s="85">
        <v>0</v>
      </c>
      <c r="AG123" s="85">
        <v>0</v>
      </c>
      <c r="AH123" s="57">
        <v>2</v>
      </c>
      <c r="AI123" s="85">
        <v>2</v>
      </c>
      <c r="AJ123" s="85">
        <v>1</v>
      </c>
      <c r="AK123" s="85">
        <v>0</v>
      </c>
      <c r="AL123" s="85">
        <v>0</v>
      </c>
      <c r="AM123" s="85">
        <v>0</v>
      </c>
      <c r="AN123" s="85">
        <v>2</v>
      </c>
      <c r="AO123" s="85">
        <v>0</v>
      </c>
      <c r="AP123" s="60">
        <v>0</v>
      </c>
      <c r="AQ123" s="85">
        <v>0</v>
      </c>
      <c r="AR123" s="85">
        <v>0</v>
      </c>
      <c r="AS123" s="85">
        <v>0</v>
      </c>
      <c r="AT123" s="85">
        <v>0</v>
      </c>
      <c r="AU123" s="6"/>
      <c r="AV123" s="85"/>
      <c r="AW123" s="85"/>
      <c r="AX123" s="85"/>
      <c r="AY123" s="85"/>
      <c r="AZ123" s="85"/>
      <c r="BA123" s="85"/>
      <c r="BB123" s="85"/>
      <c r="BC123" s="13"/>
      <c r="BD123" s="85"/>
      <c r="BE123" s="85"/>
      <c r="BF123" s="85"/>
      <c r="BG123" s="85"/>
      <c r="BH123" s="59"/>
      <c r="BI123" s="85"/>
      <c r="BJ123" s="85"/>
      <c r="BK123" s="85"/>
      <c r="BL123" s="85"/>
      <c r="BM123" s="85"/>
      <c r="BN123" s="85"/>
      <c r="BO123" s="85"/>
      <c r="BP123" s="60"/>
      <c r="BQ123" s="85"/>
      <c r="BR123" s="85"/>
      <c r="BS123" s="85"/>
      <c r="BT123" s="85"/>
      <c r="BU123" s="48"/>
      <c r="BV123" s="85"/>
      <c r="BW123" s="85"/>
      <c r="BX123" s="85"/>
      <c r="BY123" s="85"/>
      <c r="BZ123" s="85"/>
      <c r="CA123" s="85"/>
      <c r="CB123" s="85"/>
      <c r="CC123" s="13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  <c r="CX123" s="85"/>
      <c r="CY123" s="85"/>
      <c r="CZ123" s="85"/>
      <c r="DA123" s="85"/>
      <c r="DB123" s="85"/>
      <c r="DC123" s="85"/>
      <c r="DD123" s="85"/>
      <c r="DE123" s="85"/>
      <c r="DF123" s="85"/>
      <c r="DG123" s="85"/>
      <c r="DH123" s="85"/>
      <c r="DI123" s="85"/>
      <c r="DJ123" s="85"/>
      <c r="DK123" s="85"/>
      <c r="DL123" s="85"/>
      <c r="DM123" s="85"/>
      <c r="DN123" s="85"/>
      <c r="DO123" s="85"/>
      <c r="DP123" s="85"/>
      <c r="DQ123" s="85"/>
      <c r="DR123" s="85"/>
      <c r="DS123" s="85"/>
      <c r="DT123" s="85"/>
      <c r="DU123" s="85"/>
      <c r="DV123" s="85"/>
      <c r="DW123" s="85"/>
      <c r="DX123" s="85"/>
      <c r="DY123" s="85"/>
    </row>
    <row r="124" spans="1:129" ht="15.75" thickBot="1" x14ac:dyDescent="0.3">
      <c r="A124" s="88" t="s">
        <v>969</v>
      </c>
      <c r="B124" s="85">
        <v>1.03</v>
      </c>
      <c r="C124" s="85">
        <v>1.28</v>
      </c>
      <c r="D124" s="85">
        <v>1.42</v>
      </c>
      <c r="E124" s="85"/>
      <c r="F124" s="85"/>
      <c r="G124" s="85"/>
      <c r="H124" s="47">
        <v>2</v>
      </c>
      <c r="I124" s="85">
        <v>4</v>
      </c>
      <c r="J124" s="85">
        <v>1</v>
      </c>
      <c r="K124" s="85">
        <v>0</v>
      </c>
      <c r="L124" s="85">
        <v>0</v>
      </c>
      <c r="M124" s="85">
        <v>0</v>
      </c>
      <c r="N124" s="85">
        <v>4</v>
      </c>
      <c r="O124" s="85">
        <v>0</v>
      </c>
      <c r="P124" s="67">
        <v>0</v>
      </c>
      <c r="Q124" s="85">
        <v>0</v>
      </c>
      <c r="R124" s="85">
        <v>1</v>
      </c>
      <c r="S124" s="85">
        <v>0</v>
      </c>
      <c r="T124" s="85">
        <v>0</v>
      </c>
      <c r="U124" s="53">
        <v>1</v>
      </c>
      <c r="V124" s="85">
        <v>0</v>
      </c>
      <c r="W124" s="85">
        <v>0</v>
      </c>
      <c r="X124" s="85">
        <v>2</v>
      </c>
      <c r="Y124" s="85">
        <v>0</v>
      </c>
      <c r="Z124" s="85">
        <v>0</v>
      </c>
      <c r="AA124" s="85">
        <v>4</v>
      </c>
      <c r="AB124" s="85">
        <v>0</v>
      </c>
      <c r="AC124" s="52">
        <v>1</v>
      </c>
      <c r="AD124" s="85">
        <v>0</v>
      </c>
      <c r="AE124" s="85">
        <v>1</v>
      </c>
      <c r="AF124" s="85">
        <v>0</v>
      </c>
      <c r="AG124" s="85">
        <v>0</v>
      </c>
      <c r="AH124" s="57">
        <v>0</v>
      </c>
      <c r="AI124" s="85">
        <v>2</v>
      </c>
      <c r="AJ124" s="85">
        <v>1</v>
      </c>
      <c r="AK124" s="85">
        <v>0</v>
      </c>
      <c r="AL124" s="85">
        <v>0</v>
      </c>
      <c r="AM124" s="85">
        <v>0</v>
      </c>
      <c r="AN124" s="85">
        <v>0</v>
      </c>
      <c r="AO124" s="85">
        <v>0</v>
      </c>
      <c r="AP124" s="60">
        <v>0</v>
      </c>
      <c r="AQ124" s="85">
        <v>0</v>
      </c>
      <c r="AR124" s="85">
        <v>0</v>
      </c>
      <c r="AS124" s="85">
        <v>0</v>
      </c>
      <c r="AT124" s="85">
        <v>0</v>
      </c>
      <c r="AU124" s="6"/>
      <c r="AV124" s="85"/>
      <c r="AW124" s="85"/>
      <c r="AX124" s="85"/>
      <c r="AY124" s="85"/>
      <c r="AZ124" s="85"/>
      <c r="BA124" s="85"/>
      <c r="BB124" s="85"/>
      <c r="BC124" s="13"/>
      <c r="BD124" s="85"/>
      <c r="BE124" s="85"/>
      <c r="BF124" s="85"/>
      <c r="BG124" s="85"/>
      <c r="BH124" s="59"/>
      <c r="BI124" s="85"/>
      <c r="BJ124" s="85"/>
      <c r="BK124" s="85"/>
      <c r="BL124" s="85"/>
      <c r="BM124" s="85"/>
      <c r="BN124" s="85"/>
      <c r="BO124" s="85"/>
      <c r="BP124" s="60"/>
      <c r="BQ124" s="85"/>
      <c r="BR124" s="85"/>
      <c r="BS124" s="85"/>
      <c r="BT124" s="85"/>
      <c r="BU124" s="48"/>
      <c r="BV124" s="85"/>
      <c r="BW124" s="85"/>
      <c r="BX124" s="85"/>
      <c r="BY124" s="85"/>
      <c r="BZ124" s="85"/>
      <c r="CA124" s="85"/>
      <c r="CB124" s="85"/>
      <c r="CC124" s="13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  <c r="CX124" s="85"/>
      <c r="CY124" s="85"/>
      <c r="CZ124" s="85"/>
      <c r="DA124" s="85"/>
      <c r="DB124" s="85"/>
      <c r="DC124" s="85"/>
      <c r="DD124" s="85"/>
      <c r="DE124" s="85"/>
      <c r="DF124" s="85"/>
      <c r="DG124" s="85"/>
      <c r="DH124" s="85"/>
      <c r="DI124" s="85"/>
      <c r="DJ124" s="85"/>
      <c r="DK124" s="85"/>
      <c r="DL124" s="85"/>
      <c r="DM124" s="85"/>
      <c r="DN124" s="85"/>
      <c r="DO124" s="85"/>
      <c r="DP124" s="85"/>
      <c r="DQ124" s="85"/>
      <c r="DR124" s="85"/>
      <c r="DS124" s="85"/>
      <c r="DT124" s="85"/>
      <c r="DU124" s="85"/>
      <c r="DV124" s="85"/>
      <c r="DW124" s="85"/>
      <c r="DX124" s="85"/>
      <c r="DY124" s="85"/>
    </row>
    <row r="125" spans="1:129" ht="15.75" thickBot="1" x14ac:dyDescent="0.3">
      <c r="A125" s="87" t="s">
        <v>970</v>
      </c>
      <c r="B125" s="85">
        <v>1.01</v>
      </c>
      <c r="C125" s="85">
        <v>1.51</v>
      </c>
      <c r="D125" s="85"/>
      <c r="E125" s="85"/>
      <c r="F125" s="85"/>
      <c r="G125" s="85"/>
      <c r="H125" s="47">
        <v>0</v>
      </c>
      <c r="I125" s="85">
        <v>2</v>
      </c>
      <c r="J125" s="85">
        <v>1</v>
      </c>
      <c r="K125" s="85">
        <v>0</v>
      </c>
      <c r="L125" s="85">
        <v>0</v>
      </c>
      <c r="M125" s="85">
        <v>0</v>
      </c>
      <c r="N125" s="85">
        <v>3</v>
      </c>
      <c r="O125" s="85">
        <v>1</v>
      </c>
      <c r="P125" s="67">
        <v>0</v>
      </c>
      <c r="Q125" s="85">
        <v>0</v>
      </c>
      <c r="R125" s="85">
        <v>0</v>
      </c>
      <c r="S125" s="85">
        <v>0</v>
      </c>
      <c r="T125" s="85">
        <v>0</v>
      </c>
      <c r="U125" s="53">
        <v>0</v>
      </c>
      <c r="V125" s="85">
        <v>1</v>
      </c>
      <c r="W125" s="85">
        <v>3</v>
      </c>
      <c r="X125" s="85">
        <v>0</v>
      </c>
      <c r="Y125" s="85">
        <v>0</v>
      </c>
      <c r="Z125" s="85">
        <v>0</v>
      </c>
      <c r="AA125" s="85">
        <v>1</v>
      </c>
      <c r="AB125" s="85">
        <v>0</v>
      </c>
      <c r="AC125" s="52">
        <v>1</v>
      </c>
      <c r="AD125" s="85">
        <v>0</v>
      </c>
      <c r="AE125" s="85">
        <v>0</v>
      </c>
      <c r="AF125" s="85">
        <v>0</v>
      </c>
      <c r="AG125" s="85">
        <v>0</v>
      </c>
      <c r="AH125" s="57"/>
      <c r="AI125" s="85"/>
      <c r="AJ125" s="85"/>
      <c r="AK125" s="85"/>
      <c r="AL125" s="85"/>
      <c r="AM125" s="85"/>
      <c r="AN125" s="85"/>
      <c r="AO125" s="85"/>
      <c r="AP125" s="60"/>
      <c r="AQ125" s="85"/>
      <c r="AR125" s="85"/>
      <c r="AS125" s="85"/>
      <c r="AT125" s="85"/>
      <c r="AU125" s="6"/>
      <c r="AV125" s="85"/>
      <c r="AW125" s="85"/>
      <c r="AX125" s="85"/>
      <c r="AY125" s="85"/>
      <c r="AZ125" s="85"/>
      <c r="BA125" s="85"/>
      <c r="BB125" s="85"/>
      <c r="BC125" s="13"/>
      <c r="BD125" s="85"/>
      <c r="BE125" s="85"/>
      <c r="BF125" s="85"/>
      <c r="BG125" s="85"/>
      <c r="BH125" s="59"/>
      <c r="BI125" s="85"/>
      <c r="BJ125" s="85"/>
      <c r="BK125" s="85"/>
      <c r="BL125" s="85"/>
      <c r="BM125" s="85"/>
      <c r="BN125" s="85"/>
      <c r="BO125" s="85"/>
      <c r="BP125" s="60"/>
      <c r="BQ125" s="85"/>
      <c r="BR125" s="85"/>
      <c r="BS125" s="85"/>
      <c r="BT125" s="85"/>
      <c r="BU125" s="48"/>
      <c r="BV125" s="85"/>
      <c r="BW125" s="85"/>
      <c r="BX125" s="85"/>
      <c r="BY125" s="85"/>
      <c r="BZ125" s="85"/>
      <c r="CA125" s="85"/>
      <c r="CB125" s="85"/>
      <c r="CC125" s="13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  <c r="CX125" s="85"/>
      <c r="CY125" s="85"/>
      <c r="CZ125" s="85"/>
      <c r="DA125" s="85"/>
      <c r="DB125" s="85"/>
      <c r="DC125" s="85"/>
      <c r="DD125" s="85"/>
      <c r="DE125" s="85"/>
      <c r="DF125" s="85"/>
      <c r="DG125" s="85"/>
      <c r="DH125" s="85"/>
      <c r="DI125" s="85"/>
      <c r="DJ125" s="85"/>
      <c r="DK125" s="85"/>
      <c r="DL125" s="85"/>
      <c r="DM125" s="85"/>
      <c r="DN125" s="85"/>
      <c r="DO125" s="85"/>
      <c r="DP125" s="85"/>
      <c r="DQ125" s="85"/>
      <c r="DR125" s="85"/>
      <c r="DS125" s="85"/>
      <c r="DT125" s="85"/>
      <c r="DU125" s="85"/>
      <c r="DV125" s="85"/>
      <c r="DW125" s="85"/>
      <c r="DX125" s="85"/>
      <c r="DY125" s="85"/>
    </row>
    <row r="126" spans="1:129" ht="15.75" thickBot="1" x14ac:dyDescent="0.3">
      <c r="A126" s="40">
        <v>45766</v>
      </c>
      <c r="B126" s="40"/>
      <c r="C126" s="40"/>
      <c r="D126" s="40"/>
      <c r="E126" s="40"/>
      <c r="F126" s="40"/>
      <c r="G126" s="40"/>
      <c r="H126" s="47"/>
      <c r="I126" s="85"/>
      <c r="J126" s="85"/>
      <c r="K126" s="85"/>
      <c r="L126" s="85"/>
      <c r="M126" s="85"/>
      <c r="N126" s="85"/>
      <c r="O126" s="85"/>
      <c r="P126" s="67"/>
      <c r="Q126" s="85"/>
      <c r="R126" s="85"/>
      <c r="S126" s="85"/>
      <c r="T126" s="85"/>
      <c r="U126" s="53"/>
      <c r="V126" s="85"/>
      <c r="W126" s="85"/>
      <c r="X126" s="85"/>
      <c r="Y126" s="85"/>
      <c r="Z126" s="85"/>
      <c r="AA126" s="85"/>
      <c r="AB126" s="85"/>
      <c r="AC126" s="52"/>
      <c r="AD126" s="85"/>
      <c r="AE126" s="85"/>
      <c r="AF126" s="85"/>
      <c r="AG126" s="85"/>
      <c r="AH126" s="57"/>
      <c r="AI126" s="85"/>
      <c r="AJ126" s="85"/>
      <c r="AK126" s="85"/>
      <c r="AL126" s="85"/>
      <c r="AM126" s="85"/>
      <c r="AN126" s="85"/>
      <c r="AO126" s="85"/>
      <c r="AP126" s="60"/>
      <c r="AQ126" s="85"/>
      <c r="AR126" s="85"/>
      <c r="AS126" s="85"/>
      <c r="AT126" s="85"/>
      <c r="AU126" s="6"/>
      <c r="AV126" s="85"/>
      <c r="AW126" s="85"/>
      <c r="AX126" s="85"/>
      <c r="AY126" s="85"/>
      <c r="AZ126" s="85"/>
      <c r="BA126" s="85"/>
      <c r="BB126" s="85"/>
      <c r="BC126" s="13"/>
      <c r="BD126" s="85"/>
      <c r="BE126" s="85"/>
      <c r="BF126" s="85"/>
      <c r="BG126" s="85"/>
      <c r="BH126" s="59"/>
      <c r="BI126" s="85"/>
      <c r="BJ126" s="85"/>
      <c r="BK126" s="85"/>
      <c r="BL126" s="85"/>
      <c r="BM126" s="85"/>
      <c r="BN126" s="85"/>
      <c r="BO126" s="85"/>
      <c r="BP126" s="60"/>
      <c r="BQ126" s="85"/>
      <c r="BR126" s="85"/>
      <c r="BS126" s="85"/>
      <c r="BT126" s="85"/>
      <c r="BU126" s="48"/>
      <c r="BV126" s="85"/>
      <c r="BW126" s="85"/>
      <c r="BX126" s="85"/>
      <c r="BY126" s="85"/>
      <c r="BZ126" s="85"/>
      <c r="CA126" s="85"/>
      <c r="CB126" s="85"/>
      <c r="CC126" s="13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  <c r="CX126" s="85"/>
      <c r="CY126" s="85"/>
      <c r="CZ126" s="85"/>
      <c r="DA126" s="85"/>
      <c r="DB126" s="85"/>
      <c r="DC126" s="85"/>
      <c r="DD126" s="85"/>
      <c r="DE126" s="85"/>
      <c r="DF126" s="85"/>
      <c r="DG126" s="85"/>
      <c r="DH126" s="85"/>
      <c r="DI126" s="85"/>
      <c r="DJ126" s="85"/>
      <c r="DK126" s="85"/>
      <c r="DL126" s="85"/>
      <c r="DM126" s="85"/>
      <c r="DN126" s="85"/>
      <c r="DO126" s="85"/>
      <c r="DP126" s="85"/>
      <c r="DQ126" s="85"/>
      <c r="DR126" s="85"/>
      <c r="DS126" s="85"/>
      <c r="DT126" s="85"/>
      <c r="DU126" s="85"/>
      <c r="DV126" s="85"/>
      <c r="DW126" s="85"/>
      <c r="DX126" s="85"/>
      <c r="DY126" s="85"/>
    </row>
    <row r="127" spans="1:129" ht="15.75" thickBot="1" x14ac:dyDescent="0.3">
      <c r="A127" s="88" t="s">
        <v>971</v>
      </c>
      <c r="B127" s="85">
        <v>0.68</v>
      </c>
      <c r="C127" s="85">
        <v>0.84</v>
      </c>
      <c r="D127" s="85"/>
      <c r="E127" s="85"/>
      <c r="F127" s="85"/>
      <c r="G127" s="85"/>
      <c r="H127" s="47">
        <v>1</v>
      </c>
      <c r="I127" s="85">
        <v>0</v>
      </c>
      <c r="J127" s="85">
        <v>0</v>
      </c>
      <c r="K127" s="85">
        <v>0</v>
      </c>
      <c r="L127" s="85">
        <v>0</v>
      </c>
      <c r="M127" s="85">
        <v>0</v>
      </c>
      <c r="N127" s="85">
        <v>1</v>
      </c>
      <c r="O127" s="85">
        <v>0</v>
      </c>
      <c r="P127" s="67">
        <v>0</v>
      </c>
      <c r="Q127" s="85">
        <v>0</v>
      </c>
      <c r="R127" s="85">
        <v>0</v>
      </c>
      <c r="S127" s="85">
        <v>0</v>
      </c>
      <c r="T127" s="85">
        <v>0</v>
      </c>
      <c r="U127" s="53">
        <v>0</v>
      </c>
      <c r="V127" s="85">
        <v>0</v>
      </c>
      <c r="W127" s="85">
        <v>0</v>
      </c>
      <c r="X127" s="85">
        <v>1</v>
      </c>
      <c r="Y127" s="85">
        <v>0</v>
      </c>
      <c r="Z127" s="85">
        <v>0</v>
      </c>
      <c r="AA127" s="85">
        <v>1</v>
      </c>
      <c r="AB127" s="85">
        <v>1</v>
      </c>
      <c r="AC127" s="52">
        <v>0</v>
      </c>
      <c r="AD127" s="85">
        <v>0</v>
      </c>
      <c r="AE127" s="85">
        <v>0</v>
      </c>
      <c r="AF127" s="85">
        <v>0</v>
      </c>
      <c r="AG127" s="85">
        <v>0</v>
      </c>
      <c r="AH127" s="57"/>
      <c r="AI127" s="85"/>
      <c r="AJ127" s="85"/>
      <c r="AK127" s="85"/>
      <c r="AL127" s="85"/>
      <c r="AM127" s="85"/>
      <c r="AN127" s="85"/>
      <c r="AO127" s="85"/>
      <c r="AP127" s="60"/>
      <c r="AQ127" s="85"/>
      <c r="AR127" s="85"/>
      <c r="AS127" s="85"/>
      <c r="AT127" s="85"/>
      <c r="AU127" s="6"/>
      <c r="AV127" s="85"/>
      <c r="AW127" s="85"/>
      <c r="AX127" s="85"/>
      <c r="AY127" s="85"/>
      <c r="AZ127" s="85"/>
      <c r="BA127" s="85"/>
      <c r="BB127" s="85"/>
      <c r="BC127" s="13"/>
      <c r="BD127" s="85"/>
      <c r="BE127" s="85"/>
      <c r="BF127" s="85"/>
      <c r="BG127" s="85"/>
      <c r="BH127" s="59"/>
      <c r="BI127" s="85"/>
      <c r="BJ127" s="85"/>
      <c r="BK127" s="85"/>
      <c r="BL127" s="85"/>
      <c r="BM127" s="85"/>
      <c r="BN127" s="85"/>
      <c r="BO127" s="85"/>
      <c r="BP127" s="60"/>
      <c r="BQ127" s="85"/>
      <c r="BR127" s="85"/>
      <c r="BS127" s="85"/>
      <c r="BT127" s="85"/>
      <c r="BU127" s="48"/>
      <c r="BV127" s="85"/>
      <c r="BW127" s="85"/>
      <c r="BX127" s="85"/>
      <c r="BY127" s="85"/>
      <c r="BZ127" s="85"/>
      <c r="CA127" s="85"/>
      <c r="CB127" s="85"/>
      <c r="CC127" s="13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  <c r="CX127" s="85"/>
      <c r="CY127" s="85"/>
      <c r="CZ127" s="85"/>
      <c r="DA127" s="85"/>
      <c r="DB127" s="85"/>
      <c r="DC127" s="85"/>
      <c r="DD127" s="85"/>
      <c r="DE127" s="85"/>
      <c r="DF127" s="85"/>
      <c r="DG127" s="85"/>
      <c r="DH127" s="85"/>
      <c r="DI127" s="85"/>
      <c r="DJ127" s="85"/>
      <c r="DK127" s="85"/>
      <c r="DL127" s="85"/>
      <c r="DM127" s="85"/>
      <c r="DN127" s="85"/>
      <c r="DO127" s="85"/>
      <c r="DP127" s="85"/>
      <c r="DQ127" s="85"/>
      <c r="DR127" s="85"/>
      <c r="DS127" s="85"/>
      <c r="DT127" s="85"/>
      <c r="DU127" s="85"/>
      <c r="DV127" s="85"/>
      <c r="DW127" s="85"/>
      <c r="DX127" s="85"/>
      <c r="DY127" s="85"/>
    </row>
    <row r="128" spans="1:129" ht="15.75" thickBot="1" x14ac:dyDescent="0.3">
      <c r="A128" s="87" t="s">
        <v>972</v>
      </c>
      <c r="B128" s="85">
        <v>1.69</v>
      </c>
      <c r="C128" s="85">
        <v>1.48</v>
      </c>
      <c r="D128" s="85"/>
      <c r="E128" s="85"/>
      <c r="F128" s="85"/>
      <c r="G128" s="85"/>
      <c r="H128" s="47">
        <v>1</v>
      </c>
      <c r="I128" s="85">
        <v>2</v>
      </c>
      <c r="J128" s="85">
        <v>4</v>
      </c>
      <c r="K128" s="85">
        <v>0</v>
      </c>
      <c r="L128" s="85">
        <v>0</v>
      </c>
      <c r="M128" s="85">
        <v>2</v>
      </c>
      <c r="N128" s="85">
        <v>9</v>
      </c>
      <c r="O128" s="85">
        <v>0</v>
      </c>
      <c r="P128" s="67">
        <v>0</v>
      </c>
      <c r="Q128" s="85">
        <v>0</v>
      </c>
      <c r="R128" s="85">
        <v>0</v>
      </c>
      <c r="S128" s="85">
        <v>0</v>
      </c>
      <c r="T128" s="85">
        <v>0</v>
      </c>
      <c r="U128" s="53">
        <v>1</v>
      </c>
      <c r="V128" s="85">
        <v>1</v>
      </c>
      <c r="W128" s="85">
        <v>0</v>
      </c>
      <c r="X128" s="85">
        <v>0</v>
      </c>
      <c r="Y128" s="85">
        <v>0</v>
      </c>
      <c r="Z128" s="85">
        <v>1</v>
      </c>
      <c r="AA128" s="85">
        <v>4</v>
      </c>
      <c r="AB128" s="85">
        <v>1</v>
      </c>
      <c r="AC128" s="52">
        <v>1</v>
      </c>
      <c r="AD128" s="85">
        <v>2</v>
      </c>
      <c r="AE128" s="85">
        <v>0</v>
      </c>
      <c r="AF128" s="85">
        <v>0</v>
      </c>
      <c r="AG128" s="85">
        <v>0</v>
      </c>
      <c r="AH128" s="57"/>
      <c r="AI128" s="85"/>
      <c r="AJ128" s="85"/>
      <c r="AK128" s="85"/>
      <c r="AL128" s="85"/>
      <c r="AM128" s="85"/>
      <c r="AN128" s="85"/>
      <c r="AO128" s="85"/>
      <c r="AP128" s="60"/>
      <c r="AQ128" s="85"/>
      <c r="AR128" s="85"/>
      <c r="AS128" s="85"/>
      <c r="AT128" s="85"/>
      <c r="AU128" s="6"/>
      <c r="AV128" s="85"/>
      <c r="AW128" s="85"/>
      <c r="AX128" s="85"/>
      <c r="AY128" s="85"/>
      <c r="AZ128" s="85"/>
      <c r="BA128" s="85"/>
      <c r="BB128" s="85"/>
      <c r="BC128" s="13"/>
      <c r="BD128" s="85"/>
      <c r="BE128" s="85"/>
      <c r="BF128" s="85"/>
      <c r="BG128" s="85"/>
      <c r="BH128" s="59"/>
      <c r="BI128" s="85"/>
      <c r="BJ128" s="85"/>
      <c r="BK128" s="85"/>
      <c r="BL128" s="85"/>
      <c r="BM128" s="85"/>
      <c r="BN128" s="85"/>
      <c r="BO128" s="85"/>
      <c r="BP128" s="60"/>
      <c r="BQ128" s="85"/>
      <c r="BR128" s="85"/>
      <c r="BS128" s="85"/>
      <c r="BT128" s="85"/>
      <c r="BU128" s="48"/>
      <c r="BV128" s="85"/>
      <c r="BW128" s="85"/>
      <c r="BX128" s="85"/>
      <c r="BY128" s="85"/>
      <c r="BZ128" s="85"/>
      <c r="CA128" s="85"/>
      <c r="CB128" s="85"/>
      <c r="CC128" s="13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  <c r="CX128" s="85"/>
      <c r="CY128" s="85"/>
      <c r="CZ128" s="85"/>
      <c r="DA128" s="85"/>
      <c r="DB128" s="85"/>
      <c r="DC128" s="85"/>
      <c r="DD128" s="85"/>
      <c r="DE128" s="85"/>
      <c r="DF128" s="85"/>
      <c r="DG128" s="85"/>
      <c r="DH128" s="85"/>
      <c r="DI128" s="85"/>
      <c r="DJ128" s="85"/>
      <c r="DK128" s="85"/>
      <c r="DL128" s="85"/>
      <c r="DM128" s="85"/>
      <c r="DN128" s="85"/>
      <c r="DO128" s="85"/>
      <c r="DP128" s="85"/>
      <c r="DQ128" s="85"/>
      <c r="DR128" s="85"/>
      <c r="DS128" s="85"/>
      <c r="DT128" s="85"/>
      <c r="DU128" s="85"/>
      <c r="DV128" s="85"/>
      <c r="DW128" s="85"/>
      <c r="DX128" s="85"/>
      <c r="DY128" s="85"/>
    </row>
    <row r="129" spans="1:129" ht="15.75" thickBot="1" x14ac:dyDescent="0.3">
      <c r="A129" s="88" t="s">
        <v>973</v>
      </c>
      <c r="B129" s="85">
        <v>1.08</v>
      </c>
      <c r="C129" s="85">
        <v>1.0900000000000001</v>
      </c>
      <c r="D129" s="85"/>
      <c r="E129" s="85"/>
      <c r="F129" s="85">
        <v>1.45</v>
      </c>
      <c r="G129" s="85"/>
      <c r="H129" s="47">
        <v>1</v>
      </c>
      <c r="I129" s="85">
        <v>4</v>
      </c>
      <c r="J129" s="85">
        <v>0</v>
      </c>
      <c r="K129" s="85">
        <v>0</v>
      </c>
      <c r="L129" s="85">
        <v>0</v>
      </c>
      <c r="M129" s="85">
        <v>0</v>
      </c>
      <c r="N129" s="85">
        <v>3</v>
      </c>
      <c r="O129" s="85">
        <v>1</v>
      </c>
      <c r="P129" s="67">
        <v>0</v>
      </c>
      <c r="Q129" s="85">
        <v>1</v>
      </c>
      <c r="R129" s="85">
        <v>0</v>
      </c>
      <c r="S129" s="85">
        <v>0</v>
      </c>
      <c r="T129" s="85">
        <v>0</v>
      </c>
      <c r="U129" s="53">
        <v>1</v>
      </c>
      <c r="V129" s="85">
        <v>2</v>
      </c>
      <c r="W129" s="85">
        <v>0</v>
      </c>
      <c r="X129" s="85">
        <v>1</v>
      </c>
      <c r="Y129" s="85">
        <v>0</v>
      </c>
      <c r="Z129" s="85">
        <v>0</v>
      </c>
      <c r="AA129" s="85">
        <v>3</v>
      </c>
      <c r="AB129" s="85">
        <v>0</v>
      </c>
      <c r="AC129" s="52">
        <v>2</v>
      </c>
      <c r="AD129" s="85">
        <v>0</v>
      </c>
      <c r="AE129" s="85">
        <v>0</v>
      </c>
      <c r="AF129" s="85">
        <v>0</v>
      </c>
      <c r="AG129" s="85">
        <v>0</v>
      </c>
      <c r="AH129" s="57"/>
      <c r="AI129" s="85"/>
      <c r="AJ129" s="85"/>
      <c r="AK129" s="85"/>
      <c r="AL129" s="85"/>
      <c r="AM129" s="85"/>
      <c r="AN129" s="85"/>
      <c r="AO129" s="85"/>
      <c r="AP129" s="60"/>
      <c r="AQ129" s="85"/>
      <c r="AR129" s="85"/>
      <c r="AS129" s="85"/>
      <c r="AT129" s="85"/>
      <c r="AU129" s="6"/>
      <c r="AV129" s="85"/>
      <c r="AW129" s="85"/>
      <c r="AX129" s="85"/>
      <c r="AY129" s="85"/>
      <c r="AZ129" s="85"/>
      <c r="BA129" s="85"/>
      <c r="BB129" s="85"/>
      <c r="BC129" s="13"/>
      <c r="BD129" s="85"/>
      <c r="BE129" s="85"/>
      <c r="BF129" s="85"/>
      <c r="BG129" s="85"/>
      <c r="BH129" s="59">
        <v>1</v>
      </c>
      <c r="BI129" s="85">
        <v>7</v>
      </c>
      <c r="BJ129" s="85">
        <v>1</v>
      </c>
      <c r="BK129" s="85">
        <v>0</v>
      </c>
      <c r="BL129" s="85">
        <v>0</v>
      </c>
      <c r="BM129" s="85">
        <v>0</v>
      </c>
      <c r="BN129" s="85">
        <v>3</v>
      </c>
      <c r="BO129" s="85">
        <v>1</v>
      </c>
      <c r="BP129" s="60">
        <v>0</v>
      </c>
      <c r="BQ129" s="85">
        <v>0</v>
      </c>
      <c r="BR129" s="85">
        <v>0</v>
      </c>
      <c r="BS129" s="85">
        <v>0</v>
      </c>
      <c r="BT129" s="85">
        <v>0</v>
      </c>
      <c r="BU129" s="48"/>
      <c r="BV129" s="85"/>
      <c r="BW129" s="85"/>
      <c r="BX129" s="85"/>
      <c r="BY129" s="85"/>
      <c r="BZ129" s="85"/>
      <c r="CA129" s="85"/>
      <c r="CB129" s="85"/>
      <c r="CC129" s="13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  <c r="CX129" s="85"/>
      <c r="CY129" s="85"/>
      <c r="CZ129" s="85"/>
      <c r="DA129" s="85"/>
      <c r="DB129" s="85"/>
      <c r="DC129" s="85"/>
      <c r="DD129" s="85"/>
      <c r="DE129" s="85"/>
      <c r="DF129" s="85"/>
      <c r="DG129" s="85"/>
      <c r="DH129" s="85"/>
      <c r="DI129" s="85"/>
      <c r="DJ129" s="85"/>
      <c r="DK129" s="85"/>
      <c r="DL129" s="85"/>
      <c r="DM129" s="85"/>
      <c r="DN129" s="85"/>
      <c r="DO129" s="85"/>
      <c r="DP129" s="85"/>
      <c r="DQ129" s="85"/>
      <c r="DR129" s="85"/>
      <c r="DS129" s="85"/>
      <c r="DT129" s="85"/>
      <c r="DU129" s="85"/>
      <c r="DV129" s="85"/>
      <c r="DW129" s="85"/>
      <c r="DX129" s="85"/>
      <c r="DY129" s="85"/>
    </row>
    <row r="130" spans="1:129" ht="15.75" thickBot="1" x14ac:dyDescent="0.3">
      <c r="A130" s="86" t="s">
        <v>974</v>
      </c>
      <c r="B130" s="85">
        <v>0.73</v>
      </c>
      <c r="C130" s="85">
        <v>1.25</v>
      </c>
      <c r="D130" s="85"/>
      <c r="E130" s="85"/>
      <c r="F130" s="85">
        <v>1.57</v>
      </c>
      <c r="G130" s="85"/>
      <c r="H130" s="47">
        <v>0</v>
      </c>
      <c r="I130" s="85">
        <v>1</v>
      </c>
      <c r="J130" s="85">
        <v>0</v>
      </c>
      <c r="K130" s="85">
        <v>0</v>
      </c>
      <c r="L130" s="85">
        <v>0</v>
      </c>
      <c r="M130" s="85">
        <v>0</v>
      </c>
      <c r="N130" s="85">
        <v>5</v>
      </c>
      <c r="O130" s="85">
        <v>0</v>
      </c>
      <c r="P130" s="67">
        <v>0</v>
      </c>
      <c r="Q130" s="85">
        <v>0</v>
      </c>
      <c r="R130" s="85">
        <v>0</v>
      </c>
      <c r="S130" s="85">
        <v>0</v>
      </c>
      <c r="T130" s="85">
        <v>0</v>
      </c>
      <c r="U130" s="53">
        <v>3</v>
      </c>
      <c r="V130" s="85">
        <v>1</v>
      </c>
      <c r="W130" s="85">
        <v>0</v>
      </c>
      <c r="X130" s="85">
        <v>1</v>
      </c>
      <c r="Y130" s="85">
        <v>0</v>
      </c>
      <c r="Z130" s="85">
        <v>0</v>
      </c>
      <c r="AA130" s="85">
        <v>2</v>
      </c>
      <c r="AB130" s="85">
        <v>0</v>
      </c>
      <c r="AC130" s="52">
        <v>0</v>
      </c>
      <c r="AD130" s="85">
        <v>0</v>
      </c>
      <c r="AE130" s="85">
        <v>0</v>
      </c>
      <c r="AF130" s="85">
        <v>0</v>
      </c>
      <c r="AG130" s="85">
        <v>0</v>
      </c>
      <c r="AH130" s="57"/>
      <c r="AI130" s="85"/>
      <c r="AJ130" s="85"/>
      <c r="AK130" s="85"/>
      <c r="AL130" s="85"/>
      <c r="AM130" s="85"/>
      <c r="AN130" s="85"/>
      <c r="AO130" s="85"/>
      <c r="AP130" s="60"/>
      <c r="AQ130" s="85"/>
      <c r="AR130" s="85"/>
      <c r="AS130" s="85"/>
      <c r="AT130" s="85"/>
      <c r="AU130" s="6"/>
      <c r="AV130" s="85"/>
      <c r="AW130" s="85"/>
      <c r="AX130" s="85"/>
      <c r="AY130" s="85"/>
      <c r="AZ130" s="85"/>
      <c r="BA130" s="85"/>
      <c r="BB130" s="85"/>
      <c r="BC130" s="13"/>
      <c r="BD130" s="85"/>
      <c r="BE130" s="85"/>
      <c r="BF130" s="85"/>
      <c r="BG130" s="85"/>
      <c r="BH130" s="59">
        <v>2</v>
      </c>
      <c r="BI130" s="85">
        <v>4</v>
      </c>
      <c r="BJ130" s="85">
        <v>3</v>
      </c>
      <c r="BK130" s="85">
        <v>0</v>
      </c>
      <c r="BL130" s="85">
        <v>0</v>
      </c>
      <c r="BM130" s="85">
        <v>0</v>
      </c>
      <c r="BN130" s="85">
        <v>1</v>
      </c>
      <c r="BO130" s="85">
        <v>1</v>
      </c>
      <c r="BP130" s="60">
        <v>0</v>
      </c>
      <c r="BQ130" s="85">
        <v>0</v>
      </c>
      <c r="BR130" s="85">
        <v>0</v>
      </c>
      <c r="BS130" s="85">
        <v>0</v>
      </c>
      <c r="BT130" s="85">
        <v>0</v>
      </c>
      <c r="BU130" s="48"/>
      <c r="BV130" s="85"/>
      <c r="BW130" s="85"/>
      <c r="BX130" s="85"/>
      <c r="BY130" s="85"/>
      <c r="BZ130" s="85"/>
      <c r="CA130" s="85"/>
      <c r="CB130" s="85"/>
      <c r="CC130" s="13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  <c r="CX130" s="85"/>
      <c r="CY130" s="85"/>
      <c r="CZ130" s="85"/>
      <c r="DA130" s="85"/>
      <c r="DB130" s="85"/>
      <c r="DC130" s="85"/>
      <c r="DD130" s="85"/>
      <c r="DE130" s="85"/>
      <c r="DF130" s="85"/>
      <c r="DG130" s="85"/>
      <c r="DH130" s="85"/>
      <c r="DI130" s="85"/>
      <c r="DJ130" s="85"/>
      <c r="DK130" s="85"/>
      <c r="DL130" s="85"/>
      <c r="DM130" s="85"/>
      <c r="DN130" s="85"/>
      <c r="DO130" s="85"/>
      <c r="DP130" s="85"/>
      <c r="DQ130" s="85"/>
      <c r="DR130" s="85"/>
      <c r="DS130" s="85"/>
      <c r="DT130" s="85"/>
      <c r="DU130" s="85"/>
      <c r="DV130" s="85"/>
      <c r="DW130" s="85"/>
      <c r="DX130" s="85"/>
      <c r="DY130" s="85"/>
    </row>
    <row r="131" spans="1:129" ht="15.75" thickBot="1" x14ac:dyDescent="0.3">
      <c r="A131" s="87" t="s">
        <v>975</v>
      </c>
      <c r="B131" s="85">
        <v>1.45</v>
      </c>
      <c r="C131" s="85">
        <v>1.42</v>
      </c>
      <c r="D131" s="85"/>
      <c r="E131" s="85"/>
      <c r="F131" s="85">
        <v>1.37</v>
      </c>
      <c r="G131" s="85"/>
      <c r="H131" s="47">
        <v>1</v>
      </c>
      <c r="I131" s="85">
        <v>5</v>
      </c>
      <c r="J131" s="85">
        <v>1</v>
      </c>
      <c r="K131" s="85">
        <v>0</v>
      </c>
      <c r="L131" s="85">
        <v>0</v>
      </c>
      <c r="M131" s="85">
        <v>0</v>
      </c>
      <c r="N131" s="85">
        <v>1</v>
      </c>
      <c r="O131" s="85">
        <v>0</v>
      </c>
      <c r="P131" s="67">
        <v>0</v>
      </c>
      <c r="Q131" s="85">
        <v>0</v>
      </c>
      <c r="R131" s="85">
        <v>0</v>
      </c>
      <c r="S131" s="85">
        <v>0</v>
      </c>
      <c r="T131" s="85">
        <v>0</v>
      </c>
      <c r="U131" s="53">
        <v>1</v>
      </c>
      <c r="V131" s="85">
        <v>1</v>
      </c>
      <c r="W131" s="85">
        <v>1</v>
      </c>
      <c r="X131" s="85">
        <v>0</v>
      </c>
      <c r="Y131" s="85">
        <v>0</v>
      </c>
      <c r="Z131" s="85">
        <v>0</v>
      </c>
      <c r="AA131" s="85">
        <v>5</v>
      </c>
      <c r="AB131" s="85">
        <v>0</v>
      </c>
      <c r="AC131" s="52">
        <v>1</v>
      </c>
      <c r="AD131" s="85">
        <v>0</v>
      </c>
      <c r="AE131" s="85">
        <v>0</v>
      </c>
      <c r="AF131" s="85">
        <v>0</v>
      </c>
      <c r="AG131" s="85">
        <v>0</v>
      </c>
      <c r="AH131" s="57"/>
      <c r="AI131" s="85"/>
      <c r="AJ131" s="85"/>
      <c r="AK131" s="85"/>
      <c r="AL131" s="85"/>
      <c r="AM131" s="85"/>
      <c r="AN131" s="85"/>
      <c r="AO131" s="85"/>
      <c r="AP131" s="60"/>
      <c r="AQ131" s="85"/>
      <c r="AR131" s="85"/>
      <c r="AS131" s="85"/>
      <c r="AT131" s="85"/>
      <c r="AU131" s="6"/>
      <c r="AV131" s="85"/>
      <c r="AW131" s="85"/>
      <c r="AX131" s="85"/>
      <c r="AY131" s="85"/>
      <c r="AZ131" s="85"/>
      <c r="BA131" s="85"/>
      <c r="BB131" s="85"/>
      <c r="BC131" s="13"/>
      <c r="BD131" s="85"/>
      <c r="BE131" s="85"/>
      <c r="BF131" s="85"/>
      <c r="BG131" s="85"/>
      <c r="BH131" s="59">
        <v>1</v>
      </c>
      <c r="BI131" s="85">
        <v>3</v>
      </c>
      <c r="BJ131" s="85">
        <v>2</v>
      </c>
      <c r="BK131" s="85">
        <v>0</v>
      </c>
      <c r="BL131" s="85">
        <v>0</v>
      </c>
      <c r="BM131" s="85">
        <v>1</v>
      </c>
      <c r="BN131" s="85">
        <v>2</v>
      </c>
      <c r="BO131" s="85">
        <v>0</v>
      </c>
      <c r="BP131" s="60">
        <v>0</v>
      </c>
      <c r="BQ131" s="85">
        <v>0</v>
      </c>
      <c r="BR131" s="85">
        <v>0</v>
      </c>
      <c r="BS131" s="85">
        <v>0</v>
      </c>
      <c r="BT131" s="85">
        <v>0</v>
      </c>
      <c r="BU131" s="48"/>
      <c r="BV131" s="85"/>
      <c r="BW131" s="85"/>
      <c r="BX131" s="85"/>
      <c r="BY131" s="85"/>
      <c r="BZ131" s="85"/>
      <c r="CA131" s="85"/>
      <c r="CB131" s="85"/>
      <c r="CC131" s="13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  <c r="CX131" s="85"/>
      <c r="CY131" s="85"/>
      <c r="CZ131" s="85"/>
      <c r="DA131" s="85"/>
      <c r="DB131" s="85"/>
      <c r="DC131" s="85"/>
      <c r="DD131" s="85"/>
      <c r="DE131" s="85"/>
      <c r="DF131" s="85"/>
      <c r="DG131" s="85"/>
      <c r="DH131" s="85"/>
      <c r="DI131" s="85"/>
      <c r="DJ131" s="85"/>
      <c r="DK131" s="85"/>
      <c r="DL131" s="85"/>
      <c r="DM131" s="85"/>
      <c r="DN131" s="85"/>
      <c r="DO131" s="85"/>
      <c r="DP131" s="85"/>
      <c r="DQ131" s="85"/>
      <c r="DR131" s="85"/>
      <c r="DS131" s="85"/>
      <c r="DT131" s="85"/>
      <c r="DU131" s="85"/>
      <c r="DV131" s="85"/>
      <c r="DW131" s="85"/>
      <c r="DX131" s="85"/>
      <c r="DY131" s="85"/>
    </row>
    <row r="132" spans="1:129" ht="15.75" thickBot="1" x14ac:dyDescent="0.3">
      <c r="A132" s="89">
        <v>45772</v>
      </c>
      <c r="B132" s="66"/>
      <c r="C132" s="66"/>
      <c r="D132" s="66"/>
      <c r="E132" s="66"/>
      <c r="F132" s="66"/>
      <c r="G132" s="66"/>
      <c r="H132" s="47"/>
      <c r="I132" s="85"/>
      <c r="J132" s="85"/>
      <c r="K132" s="85"/>
      <c r="L132" s="85"/>
      <c r="M132" s="85"/>
      <c r="N132" s="85"/>
      <c r="O132" s="85"/>
      <c r="P132" s="67"/>
      <c r="Q132" s="85"/>
      <c r="R132" s="85"/>
      <c r="S132" s="85"/>
      <c r="T132" s="85"/>
      <c r="U132" s="53"/>
      <c r="V132" s="85"/>
      <c r="W132" s="85"/>
      <c r="X132" s="85"/>
      <c r="Y132" s="85"/>
      <c r="Z132" s="85"/>
      <c r="AA132" s="85"/>
      <c r="AB132" s="85"/>
      <c r="AC132" s="52"/>
      <c r="AD132" s="85"/>
      <c r="AE132" s="85"/>
      <c r="AF132" s="85"/>
      <c r="AG132" s="85"/>
      <c r="AH132" s="57"/>
      <c r="AI132" s="85"/>
      <c r="AJ132" s="85"/>
      <c r="AK132" s="85"/>
      <c r="AL132" s="85"/>
      <c r="AM132" s="85"/>
      <c r="AN132" s="85"/>
      <c r="AO132" s="85"/>
      <c r="AP132" s="60"/>
      <c r="AQ132" s="85"/>
      <c r="AR132" s="85"/>
      <c r="AS132" s="85"/>
      <c r="AT132" s="85"/>
      <c r="AU132" s="6"/>
      <c r="AV132" s="85"/>
      <c r="AW132" s="85"/>
      <c r="AX132" s="85"/>
      <c r="AY132" s="85"/>
      <c r="AZ132" s="85"/>
      <c r="BA132" s="85"/>
      <c r="BB132" s="85"/>
      <c r="BC132" s="13"/>
      <c r="BD132" s="85"/>
      <c r="BE132" s="85"/>
      <c r="BF132" s="85"/>
      <c r="BG132" s="85"/>
      <c r="BH132" s="59"/>
      <c r="BI132" s="85"/>
      <c r="BJ132" s="85"/>
      <c r="BK132" s="85"/>
      <c r="BL132" s="85"/>
      <c r="BM132" s="85"/>
      <c r="BN132" s="85"/>
      <c r="BO132" s="85"/>
      <c r="BP132" s="60"/>
      <c r="BQ132" s="85"/>
      <c r="BR132" s="85"/>
      <c r="BS132" s="85"/>
      <c r="BT132" s="85"/>
      <c r="BU132" s="48"/>
      <c r="BV132" s="85"/>
      <c r="BW132" s="85"/>
      <c r="BX132" s="85"/>
      <c r="BY132" s="85"/>
      <c r="BZ132" s="85"/>
      <c r="CA132" s="85"/>
      <c r="CB132" s="85"/>
      <c r="CC132" s="13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  <c r="CX132" s="85"/>
      <c r="CY132" s="85"/>
      <c r="CZ132" s="85"/>
      <c r="DA132" s="85"/>
      <c r="DB132" s="85"/>
      <c r="DC132" s="85"/>
      <c r="DD132" s="85"/>
      <c r="DE132" s="85"/>
      <c r="DF132" s="85"/>
      <c r="DG132" s="85"/>
      <c r="DH132" s="85"/>
      <c r="DI132" s="85"/>
      <c r="DJ132" s="85"/>
      <c r="DK132" s="85"/>
      <c r="DL132" s="85"/>
      <c r="DM132" s="85"/>
      <c r="DN132" s="85"/>
      <c r="DO132" s="85"/>
      <c r="DP132" s="85"/>
      <c r="DQ132" s="85"/>
      <c r="DR132" s="85"/>
      <c r="DS132" s="85"/>
      <c r="DT132" s="85"/>
      <c r="DU132" s="85"/>
      <c r="DV132" s="85"/>
      <c r="DW132" s="85"/>
      <c r="DX132" s="85"/>
      <c r="DY132" s="85"/>
    </row>
    <row r="133" spans="1:129" ht="15.75" thickBot="1" x14ac:dyDescent="0.3">
      <c r="A133" s="87" t="s">
        <v>976</v>
      </c>
      <c r="B133" s="85">
        <v>1.51</v>
      </c>
      <c r="C133" s="85">
        <v>1.64</v>
      </c>
      <c r="D133" s="85">
        <v>1.2</v>
      </c>
      <c r="E133" s="85"/>
      <c r="F133" s="85"/>
      <c r="G133" s="85"/>
      <c r="H133" s="47">
        <v>0</v>
      </c>
      <c r="I133" s="85">
        <v>0</v>
      </c>
      <c r="J133" s="85">
        <v>1</v>
      </c>
      <c r="K133" s="85">
        <v>1</v>
      </c>
      <c r="L133" s="85">
        <v>0</v>
      </c>
      <c r="M133" s="85">
        <v>0</v>
      </c>
      <c r="N133" s="85">
        <v>2</v>
      </c>
      <c r="O133" s="85">
        <v>0</v>
      </c>
      <c r="P133" s="67">
        <v>0</v>
      </c>
      <c r="Q133" s="85">
        <v>0</v>
      </c>
      <c r="R133" s="85">
        <v>0</v>
      </c>
      <c r="S133" s="85">
        <v>0</v>
      </c>
      <c r="T133" s="85">
        <v>0</v>
      </c>
      <c r="U133" s="53">
        <v>0</v>
      </c>
      <c r="V133" s="85">
        <v>0</v>
      </c>
      <c r="W133" s="85">
        <v>2</v>
      </c>
      <c r="X133" s="85">
        <v>0</v>
      </c>
      <c r="Y133" s="85">
        <v>0</v>
      </c>
      <c r="Z133" s="85">
        <v>0</v>
      </c>
      <c r="AA133" s="85">
        <v>1</v>
      </c>
      <c r="AB133" s="85">
        <v>0</v>
      </c>
      <c r="AC133" s="52">
        <v>0</v>
      </c>
      <c r="AD133" s="85">
        <v>1</v>
      </c>
      <c r="AE133" s="85">
        <v>0</v>
      </c>
      <c r="AF133" s="85">
        <v>0</v>
      </c>
      <c r="AG133" s="85">
        <v>0</v>
      </c>
      <c r="AH133" s="57">
        <v>0</v>
      </c>
      <c r="AI133" s="85">
        <v>3</v>
      </c>
      <c r="AJ133" s="85">
        <v>0</v>
      </c>
      <c r="AK133" s="85">
        <v>0</v>
      </c>
      <c r="AL133" s="85">
        <v>0</v>
      </c>
      <c r="AM133" s="85">
        <v>0</v>
      </c>
      <c r="AN133" s="85">
        <v>3</v>
      </c>
      <c r="AO133" s="85">
        <v>0</v>
      </c>
      <c r="AP133" s="60">
        <v>0</v>
      </c>
      <c r="AQ133" s="85">
        <v>0</v>
      </c>
      <c r="AR133" s="85">
        <v>0</v>
      </c>
      <c r="AS133" s="85">
        <v>0</v>
      </c>
      <c r="AT133" s="85">
        <v>0</v>
      </c>
      <c r="AU133" s="6"/>
      <c r="AV133" s="85"/>
      <c r="AW133" s="85"/>
      <c r="AX133" s="85"/>
      <c r="AY133" s="85"/>
      <c r="AZ133" s="85"/>
      <c r="BA133" s="85"/>
      <c r="BB133" s="85"/>
      <c r="BC133" s="13"/>
      <c r="BD133" s="85"/>
      <c r="BE133" s="85"/>
      <c r="BF133" s="85"/>
      <c r="BG133" s="85"/>
      <c r="BH133" s="59"/>
      <c r="BI133" s="85"/>
      <c r="BJ133" s="85"/>
      <c r="BK133" s="85"/>
      <c r="BL133" s="85"/>
      <c r="BM133" s="85"/>
      <c r="BN133" s="85"/>
      <c r="BO133" s="85"/>
      <c r="BP133" s="60"/>
      <c r="BQ133" s="85"/>
      <c r="BR133" s="85"/>
      <c r="BS133" s="85"/>
      <c r="BT133" s="85"/>
      <c r="BU133" s="48"/>
      <c r="BV133" s="85"/>
      <c r="BW133" s="85"/>
      <c r="BX133" s="85"/>
      <c r="BY133" s="85"/>
      <c r="BZ133" s="85"/>
      <c r="CA133" s="85"/>
      <c r="CB133" s="85"/>
      <c r="CC133" s="13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  <c r="CX133" s="85"/>
      <c r="CY133" s="85"/>
      <c r="CZ133" s="85"/>
      <c r="DA133" s="85"/>
      <c r="DB133" s="85"/>
      <c r="DC133" s="85"/>
      <c r="DD133" s="85"/>
      <c r="DE133" s="85"/>
      <c r="DF133" s="85"/>
      <c r="DG133" s="85"/>
      <c r="DH133" s="85"/>
      <c r="DI133" s="85"/>
      <c r="DJ133" s="85"/>
      <c r="DK133" s="85"/>
      <c r="DL133" s="85"/>
      <c r="DM133" s="85"/>
      <c r="DN133" s="85"/>
      <c r="DO133" s="85"/>
      <c r="DP133" s="85"/>
      <c r="DQ133" s="85"/>
      <c r="DR133" s="85"/>
      <c r="DS133" s="85"/>
      <c r="DT133" s="85"/>
      <c r="DU133" s="85"/>
      <c r="DV133" s="85"/>
      <c r="DW133" s="85"/>
      <c r="DX133" s="85"/>
      <c r="DY133" s="85"/>
    </row>
    <row r="134" spans="1:129" ht="15.75" thickBot="1" x14ac:dyDescent="0.3">
      <c r="A134" s="87" t="s">
        <v>977</v>
      </c>
      <c r="B134" s="85">
        <v>1.39</v>
      </c>
      <c r="C134" s="85">
        <v>1.18</v>
      </c>
      <c r="D134" s="85">
        <v>1.85</v>
      </c>
      <c r="E134" s="85"/>
      <c r="F134" s="85"/>
      <c r="G134" s="85"/>
      <c r="H134" s="47">
        <v>1</v>
      </c>
      <c r="I134" s="85">
        <v>2</v>
      </c>
      <c r="J134" s="85">
        <v>0</v>
      </c>
      <c r="K134" s="85">
        <v>0</v>
      </c>
      <c r="L134" s="85">
        <v>0</v>
      </c>
      <c r="M134" s="85">
        <v>0</v>
      </c>
      <c r="N134" s="85">
        <v>1</v>
      </c>
      <c r="O134" s="85">
        <v>1</v>
      </c>
      <c r="P134" s="67">
        <v>0</v>
      </c>
      <c r="Q134" s="85">
        <v>0</v>
      </c>
      <c r="R134" s="85">
        <v>0</v>
      </c>
      <c r="S134" s="85">
        <v>0</v>
      </c>
      <c r="T134" s="85">
        <v>0</v>
      </c>
      <c r="U134" s="53">
        <v>0</v>
      </c>
      <c r="V134" s="85">
        <v>0</v>
      </c>
      <c r="W134" s="85">
        <v>0</v>
      </c>
      <c r="X134" s="85">
        <v>0</v>
      </c>
      <c r="Y134" s="85">
        <v>0</v>
      </c>
      <c r="Z134" s="85">
        <v>0</v>
      </c>
      <c r="AA134" s="85">
        <v>1</v>
      </c>
      <c r="AB134" s="85">
        <v>0</v>
      </c>
      <c r="AC134" s="52">
        <v>0</v>
      </c>
      <c r="AD134" s="85">
        <v>1</v>
      </c>
      <c r="AE134" s="85">
        <v>0</v>
      </c>
      <c r="AF134" s="85">
        <v>0</v>
      </c>
      <c r="AG134" s="85">
        <v>0</v>
      </c>
      <c r="AH134" s="57">
        <v>1</v>
      </c>
      <c r="AI134" s="85">
        <v>1</v>
      </c>
      <c r="AJ134" s="85">
        <v>3</v>
      </c>
      <c r="AK134" s="85">
        <v>0</v>
      </c>
      <c r="AL134" s="85">
        <v>0</v>
      </c>
      <c r="AM134" s="85">
        <v>0</v>
      </c>
      <c r="AN134" s="85">
        <v>1</v>
      </c>
      <c r="AO134" s="85">
        <v>1</v>
      </c>
      <c r="AP134" s="60">
        <v>2</v>
      </c>
      <c r="AQ134" s="85">
        <v>0</v>
      </c>
      <c r="AR134" s="85">
        <v>0</v>
      </c>
      <c r="AS134" s="85">
        <v>0</v>
      </c>
      <c r="AT134" s="85">
        <v>0</v>
      </c>
      <c r="AU134" s="6"/>
      <c r="AV134" s="85"/>
      <c r="AW134" s="85"/>
      <c r="AX134" s="85"/>
      <c r="AY134" s="85"/>
      <c r="AZ134" s="85"/>
      <c r="BA134" s="85"/>
      <c r="BB134" s="85"/>
      <c r="BC134" s="13"/>
      <c r="BD134" s="85"/>
      <c r="BE134" s="85"/>
      <c r="BF134" s="85"/>
      <c r="BG134" s="85"/>
      <c r="BH134" s="59"/>
      <c r="BI134" s="85"/>
      <c r="BJ134" s="85"/>
      <c r="BK134" s="85"/>
      <c r="BL134" s="85"/>
      <c r="BM134" s="85"/>
      <c r="BN134" s="85"/>
      <c r="BO134" s="85"/>
      <c r="BP134" s="60"/>
      <c r="BQ134" s="85"/>
      <c r="BR134" s="85"/>
      <c r="BS134" s="85"/>
      <c r="BT134" s="85"/>
      <c r="BU134" s="48"/>
      <c r="BV134" s="85"/>
      <c r="BW134" s="85"/>
      <c r="BX134" s="85"/>
      <c r="BY134" s="85"/>
      <c r="BZ134" s="85"/>
      <c r="CA134" s="85"/>
      <c r="CB134" s="85"/>
      <c r="CC134" s="13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  <c r="CX134" s="85"/>
      <c r="CY134" s="85"/>
      <c r="CZ134" s="85"/>
      <c r="DA134" s="85"/>
      <c r="DB134" s="85"/>
      <c r="DC134" s="85"/>
      <c r="DD134" s="85"/>
      <c r="DE134" s="85"/>
      <c r="DF134" s="85"/>
      <c r="DG134" s="85"/>
      <c r="DH134" s="85"/>
      <c r="DI134" s="85"/>
      <c r="DJ134" s="85"/>
      <c r="DK134" s="85"/>
      <c r="DL134" s="85"/>
      <c r="DM134" s="85"/>
      <c r="DN134" s="85"/>
      <c r="DO134" s="85"/>
      <c r="DP134" s="85"/>
      <c r="DQ134" s="85"/>
      <c r="DR134" s="85"/>
      <c r="DS134" s="85"/>
      <c r="DT134" s="85"/>
      <c r="DU134" s="85"/>
      <c r="DV134" s="85"/>
      <c r="DW134" s="85"/>
      <c r="DX134" s="85"/>
      <c r="DY134" s="85"/>
    </row>
    <row r="135" spans="1:129" ht="15.75" thickBot="1" x14ac:dyDescent="0.3">
      <c r="A135" s="40">
        <v>45773</v>
      </c>
      <c r="B135" s="40"/>
      <c r="C135" s="40"/>
      <c r="D135" s="40"/>
      <c r="E135" s="40"/>
      <c r="F135" s="40"/>
      <c r="G135" s="40"/>
      <c r="H135" s="47"/>
      <c r="I135" s="85"/>
      <c r="J135" s="85"/>
      <c r="K135" s="85"/>
      <c r="L135" s="85"/>
      <c r="M135" s="85"/>
      <c r="N135" s="85"/>
      <c r="O135" s="85"/>
      <c r="P135" s="67"/>
      <c r="Q135" s="85"/>
      <c r="R135" s="85"/>
      <c r="S135" s="85"/>
      <c r="T135" s="85"/>
      <c r="U135" s="53"/>
      <c r="V135" s="85"/>
      <c r="W135" s="85"/>
      <c r="X135" s="85"/>
      <c r="Y135" s="85"/>
      <c r="Z135" s="85"/>
      <c r="AA135" s="85"/>
      <c r="AB135" s="85"/>
      <c r="AC135" s="52"/>
      <c r="AD135" s="85"/>
      <c r="AE135" s="85"/>
      <c r="AF135" s="85"/>
      <c r="AG135" s="85"/>
      <c r="AH135" s="57"/>
      <c r="AI135" s="85"/>
      <c r="AJ135" s="85"/>
      <c r="AK135" s="85"/>
      <c r="AL135" s="85"/>
      <c r="AM135" s="85"/>
      <c r="AN135" s="85"/>
      <c r="AO135" s="85"/>
      <c r="AP135" s="60"/>
      <c r="AQ135" s="85"/>
      <c r="AR135" s="85"/>
      <c r="AS135" s="85"/>
      <c r="AT135" s="85"/>
      <c r="AU135" s="6"/>
      <c r="AV135" s="85"/>
      <c r="AW135" s="85"/>
      <c r="AX135" s="85"/>
      <c r="AY135" s="85"/>
      <c r="AZ135" s="85"/>
      <c r="BA135" s="85"/>
      <c r="BB135" s="85"/>
      <c r="BC135" s="13"/>
      <c r="BD135" s="85"/>
      <c r="BE135" s="85"/>
      <c r="BF135" s="85"/>
      <c r="BG135" s="85"/>
      <c r="BH135" s="59"/>
      <c r="BI135" s="85"/>
      <c r="BJ135" s="85"/>
      <c r="BK135" s="85"/>
      <c r="BL135" s="85"/>
      <c r="BM135" s="85"/>
      <c r="BN135" s="85"/>
      <c r="BO135" s="85"/>
      <c r="BP135" s="60"/>
      <c r="BQ135" s="85"/>
      <c r="BR135" s="85"/>
      <c r="BS135" s="85"/>
      <c r="BT135" s="85"/>
      <c r="BU135" s="48"/>
      <c r="BV135" s="85"/>
      <c r="BW135" s="85"/>
      <c r="BX135" s="85"/>
      <c r="BY135" s="85"/>
      <c r="BZ135" s="85"/>
      <c r="CA135" s="85"/>
      <c r="CB135" s="85"/>
      <c r="CC135" s="13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  <c r="CX135" s="85"/>
      <c r="CY135" s="85"/>
      <c r="CZ135" s="85"/>
      <c r="DA135" s="85"/>
      <c r="DB135" s="85"/>
      <c r="DC135" s="85"/>
      <c r="DD135" s="85"/>
      <c r="DE135" s="85"/>
      <c r="DF135" s="85"/>
      <c r="DG135" s="85"/>
      <c r="DH135" s="85"/>
      <c r="DI135" s="85"/>
      <c r="DJ135" s="85"/>
      <c r="DK135" s="85"/>
      <c r="DL135" s="85"/>
      <c r="DM135" s="85"/>
      <c r="DN135" s="85"/>
      <c r="DO135" s="85"/>
      <c r="DP135" s="85"/>
      <c r="DQ135" s="85"/>
      <c r="DR135" s="85"/>
      <c r="DS135" s="85"/>
      <c r="DT135" s="85"/>
      <c r="DU135" s="85"/>
      <c r="DV135" s="85"/>
      <c r="DW135" s="85"/>
      <c r="DX135" s="85"/>
      <c r="DY135" s="85"/>
    </row>
    <row r="136" spans="1:129" ht="15.75" thickBot="1" x14ac:dyDescent="0.3">
      <c r="A136" s="87" t="s">
        <v>978</v>
      </c>
      <c r="B136" s="85">
        <v>1.68</v>
      </c>
      <c r="C136" s="85">
        <v>1.1100000000000001</v>
      </c>
      <c r="D136" s="85"/>
      <c r="E136" s="85"/>
      <c r="F136" s="85"/>
      <c r="G136" s="85"/>
      <c r="H136" s="47">
        <v>0</v>
      </c>
      <c r="I136" s="85">
        <v>3</v>
      </c>
      <c r="J136" s="85">
        <v>1</v>
      </c>
      <c r="K136" s="85">
        <v>0</v>
      </c>
      <c r="L136" s="85">
        <v>0</v>
      </c>
      <c r="M136" s="85">
        <v>0</v>
      </c>
      <c r="N136" s="85">
        <v>0</v>
      </c>
      <c r="O136" s="85">
        <v>0</v>
      </c>
      <c r="P136" s="67">
        <v>0</v>
      </c>
      <c r="Q136" s="85">
        <v>0</v>
      </c>
      <c r="R136" s="85">
        <v>0</v>
      </c>
      <c r="S136" s="85">
        <v>0</v>
      </c>
      <c r="T136" s="85">
        <v>0</v>
      </c>
      <c r="U136" s="53">
        <v>0</v>
      </c>
      <c r="V136" s="85">
        <v>0</v>
      </c>
      <c r="W136" s="85">
        <v>0</v>
      </c>
      <c r="X136" s="85">
        <v>0</v>
      </c>
      <c r="Y136" s="85">
        <v>0</v>
      </c>
      <c r="Z136" s="85">
        <v>0</v>
      </c>
      <c r="AA136" s="85">
        <v>1</v>
      </c>
      <c r="AB136" s="85">
        <v>0</v>
      </c>
      <c r="AC136" s="52">
        <v>0</v>
      </c>
      <c r="AD136" s="85">
        <v>0</v>
      </c>
      <c r="AE136" s="85">
        <v>0</v>
      </c>
      <c r="AF136" s="85">
        <v>0</v>
      </c>
      <c r="AG136" s="85">
        <v>0</v>
      </c>
      <c r="AH136" s="57"/>
      <c r="AI136" s="85"/>
      <c r="AJ136" s="85"/>
      <c r="AK136" s="85"/>
      <c r="AL136" s="85"/>
      <c r="AM136" s="85"/>
      <c r="AN136" s="85"/>
      <c r="AO136" s="85"/>
      <c r="AP136" s="60"/>
      <c r="AQ136" s="85"/>
      <c r="AR136" s="85"/>
      <c r="AS136" s="85"/>
      <c r="AT136" s="85"/>
      <c r="AU136" s="6"/>
      <c r="AV136" s="85"/>
      <c r="AW136" s="85"/>
      <c r="AX136" s="85"/>
      <c r="AY136" s="85"/>
      <c r="AZ136" s="85"/>
      <c r="BA136" s="85"/>
      <c r="BB136" s="85"/>
      <c r="BC136" s="13"/>
      <c r="BD136" s="85"/>
      <c r="BE136" s="85"/>
      <c r="BF136" s="85"/>
      <c r="BG136" s="85"/>
      <c r="BH136" s="59"/>
      <c r="BI136" s="85"/>
      <c r="BJ136" s="85"/>
      <c r="BK136" s="85"/>
      <c r="BL136" s="85"/>
      <c r="BM136" s="85"/>
      <c r="BN136" s="85"/>
      <c r="BO136" s="85"/>
      <c r="BP136" s="60"/>
      <c r="BQ136" s="85"/>
      <c r="BR136" s="85"/>
      <c r="BS136" s="85"/>
      <c r="BT136" s="85"/>
      <c r="BU136" s="48"/>
      <c r="BV136" s="85"/>
      <c r="BW136" s="85"/>
      <c r="BX136" s="85"/>
      <c r="BY136" s="85"/>
      <c r="BZ136" s="85"/>
      <c r="CA136" s="85"/>
      <c r="CB136" s="85"/>
      <c r="CC136" s="13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  <c r="CX136" s="85"/>
      <c r="CY136" s="85"/>
      <c r="CZ136" s="85"/>
      <c r="DA136" s="85"/>
      <c r="DB136" s="85"/>
      <c r="DC136" s="85"/>
      <c r="DD136" s="85"/>
      <c r="DE136" s="85"/>
      <c r="DF136" s="85"/>
      <c r="DG136" s="85"/>
      <c r="DH136" s="85"/>
      <c r="DI136" s="85"/>
      <c r="DJ136" s="85"/>
      <c r="DK136" s="85"/>
      <c r="DL136" s="85"/>
      <c r="DM136" s="85"/>
      <c r="DN136" s="85"/>
      <c r="DO136" s="85"/>
      <c r="DP136" s="85"/>
      <c r="DQ136" s="85"/>
      <c r="DR136" s="85"/>
      <c r="DS136" s="85"/>
      <c r="DT136" s="85"/>
      <c r="DU136" s="85"/>
      <c r="DV136" s="85"/>
      <c r="DW136" s="85"/>
      <c r="DX136" s="85"/>
      <c r="DY136" s="85"/>
    </row>
    <row r="137" spans="1:129" ht="15.75" thickBot="1" x14ac:dyDescent="0.3">
      <c r="A137" s="87" t="s">
        <v>979</v>
      </c>
      <c r="B137" s="85">
        <v>0.57999999999999996</v>
      </c>
      <c r="C137" s="85">
        <v>1.24</v>
      </c>
      <c r="D137" s="85">
        <v>1.34</v>
      </c>
      <c r="E137" s="85"/>
      <c r="F137" s="85"/>
      <c r="G137" s="85"/>
      <c r="H137" s="47">
        <v>0</v>
      </c>
      <c r="I137" s="85">
        <v>0</v>
      </c>
      <c r="J137" s="85">
        <v>0</v>
      </c>
      <c r="K137" s="85">
        <v>0</v>
      </c>
      <c r="L137" s="85">
        <v>0</v>
      </c>
      <c r="M137" s="85">
        <v>0</v>
      </c>
      <c r="N137" s="85">
        <v>0</v>
      </c>
      <c r="O137" s="85">
        <v>0</v>
      </c>
      <c r="P137" s="67">
        <v>0</v>
      </c>
      <c r="Q137" s="85">
        <v>0</v>
      </c>
      <c r="R137" s="85">
        <v>0</v>
      </c>
      <c r="S137" s="85">
        <v>0</v>
      </c>
      <c r="T137" s="85">
        <v>0</v>
      </c>
      <c r="U137" s="53">
        <v>0</v>
      </c>
      <c r="V137" s="85">
        <v>0</v>
      </c>
      <c r="W137" s="85">
        <v>0</v>
      </c>
      <c r="X137" s="85">
        <v>0</v>
      </c>
      <c r="Y137" s="85">
        <v>0</v>
      </c>
      <c r="Z137" s="85">
        <v>0</v>
      </c>
      <c r="AA137" s="85">
        <v>2</v>
      </c>
      <c r="AB137" s="85">
        <v>0</v>
      </c>
      <c r="AC137" s="52">
        <v>0</v>
      </c>
      <c r="AD137" s="85">
        <v>0</v>
      </c>
      <c r="AE137" s="85">
        <v>0</v>
      </c>
      <c r="AF137" s="85">
        <v>0</v>
      </c>
      <c r="AG137" s="85">
        <v>0</v>
      </c>
      <c r="AH137" s="57">
        <v>0</v>
      </c>
      <c r="AI137" s="85">
        <v>0</v>
      </c>
      <c r="AJ137" s="85">
        <v>0</v>
      </c>
      <c r="AK137" s="85">
        <v>0</v>
      </c>
      <c r="AL137" s="85">
        <v>0</v>
      </c>
      <c r="AM137" s="85">
        <v>0</v>
      </c>
      <c r="AN137" s="85">
        <v>1</v>
      </c>
      <c r="AO137" s="85">
        <v>0</v>
      </c>
      <c r="AP137" s="60">
        <v>0</v>
      </c>
      <c r="AQ137" s="85">
        <v>0</v>
      </c>
      <c r="AR137" s="85">
        <v>0</v>
      </c>
      <c r="AS137" s="85">
        <v>0</v>
      </c>
      <c r="AT137" s="85">
        <v>0</v>
      </c>
      <c r="AU137" s="6"/>
      <c r="AV137" s="85"/>
      <c r="AW137" s="85"/>
      <c r="AX137" s="85"/>
      <c r="AY137" s="85"/>
      <c r="AZ137" s="85"/>
      <c r="BA137" s="85"/>
      <c r="BB137" s="85"/>
      <c r="BC137" s="13"/>
      <c r="BD137" s="85"/>
      <c r="BE137" s="85"/>
      <c r="BF137" s="85"/>
      <c r="BG137" s="85"/>
      <c r="BH137" s="59"/>
      <c r="BI137" s="85"/>
      <c r="BJ137" s="85"/>
      <c r="BK137" s="85"/>
      <c r="BL137" s="85"/>
      <c r="BM137" s="85"/>
      <c r="BN137" s="85"/>
      <c r="BO137" s="85"/>
      <c r="BP137" s="60"/>
      <c r="BQ137" s="85"/>
      <c r="BR137" s="85"/>
      <c r="BS137" s="85"/>
      <c r="BT137" s="85"/>
      <c r="BU137" s="48"/>
      <c r="BV137" s="85"/>
      <c r="BW137" s="85"/>
      <c r="BX137" s="85"/>
      <c r="BY137" s="85"/>
      <c r="BZ137" s="85"/>
      <c r="CA137" s="85"/>
      <c r="CB137" s="85"/>
      <c r="CC137" s="13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  <c r="CX137" s="85"/>
      <c r="CY137" s="85"/>
      <c r="CZ137" s="85"/>
      <c r="DA137" s="85"/>
      <c r="DB137" s="85"/>
      <c r="DC137" s="85"/>
      <c r="DD137" s="85"/>
      <c r="DE137" s="85"/>
      <c r="DF137" s="85"/>
      <c r="DG137" s="85"/>
      <c r="DH137" s="85"/>
      <c r="DI137" s="85"/>
      <c r="DJ137" s="85"/>
      <c r="DK137" s="85"/>
      <c r="DL137" s="85"/>
      <c r="DM137" s="85"/>
      <c r="DN137" s="85"/>
      <c r="DO137" s="85"/>
      <c r="DP137" s="85"/>
      <c r="DQ137" s="85"/>
      <c r="DR137" s="85"/>
      <c r="DS137" s="85"/>
      <c r="DT137" s="85"/>
      <c r="DU137" s="85"/>
      <c r="DV137" s="85"/>
      <c r="DW137" s="85"/>
      <c r="DX137" s="85"/>
      <c r="DY137" s="85"/>
    </row>
    <row r="138" spans="1:129" ht="15.75" thickBot="1" x14ac:dyDescent="0.3">
      <c r="A138" s="87" t="s">
        <v>980</v>
      </c>
      <c r="B138" s="85">
        <v>0.79</v>
      </c>
      <c r="C138" s="85">
        <v>1.33</v>
      </c>
      <c r="D138" s="85">
        <v>1.1299999999999999</v>
      </c>
      <c r="E138" s="85"/>
      <c r="F138" s="85"/>
      <c r="G138" s="85"/>
      <c r="H138" s="47">
        <v>0</v>
      </c>
      <c r="I138" s="85">
        <v>1</v>
      </c>
      <c r="J138" s="85">
        <v>0</v>
      </c>
      <c r="K138" s="85">
        <v>0</v>
      </c>
      <c r="L138" s="85">
        <v>0</v>
      </c>
      <c r="M138" s="85">
        <v>0</v>
      </c>
      <c r="N138" s="85">
        <v>3</v>
      </c>
      <c r="O138" s="85">
        <v>0</v>
      </c>
      <c r="P138" s="67">
        <v>1</v>
      </c>
      <c r="Q138" s="85">
        <v>0</v>
      </c>
      <c r="R138" s="85">
        <v>0</v>
      </c>
      <c r="S138" s="85">
        <v>0</v>
      </c>
      <c r="T138" s="85">
        <v>0</v>
      </c>
      <c r="U138" s="53">
        <v>0</v>
      </c>
      <c r="V138" s="85">
        <v>2</v>
      </c>
      <c r="W138" s="85">
        <v>2</v>
      </c>
      <c r="X138" s="85">
        <v>0</v>
      </c>
      <c r="Y138" s="85">
        <v>0</v>
      </c>
      <c r="Z138" s="85">
        <v>0</v>
      </c>
      <c r="AA138" s="85">
        <v>2</v>
      </c>
      <c r="AB138" s="85">
        <v>0</v>
      </c>
      <c r="AC138" s="52">
        <v>0</v>
      </c>
      <c r="AD138" s="85">
        <v>0</v>
      </c>
      <c r="AE138" s="85">
        <v>0</v>
      </c>
      <c r="AF138" s="85">
        <v>0</v>
      </c>
      <c r="AG138" s="85">
        <v>0</v>
      </c>
      <c r="AH138" s="57">
        <v>0</v>
      </c>
      <c r="AI138" s="85">
        <v>5</v>
      </c>
      <c r="AJ138" s="85">
        <v>1</v>
      </c>
      <c r="AK138" s="85">
        <v>1</v>
      </c>
      <c r="AL138" s="85">
        <v>0</v>
      </c>
      <c r="AM138" s="85">
        <v>1</v>
      </c>
      <c r="AN138" s="85">
        <v>4</v>
      </c>
      <c r="AO138" s="85">
        <v>0</v>
      </c>
      <c r="AP138" s="60">
        <v>0</v>
      </c>
      <c r="AQ138" s="85">
        <v>0</v>
      </c>
      <c r="AR138" s="85">
        <v>0</v>
      </c>
      <c r="AS138" s="85">
        <v>0</v>
      </c>
      <c r="AT138" s="85">
        <v>0</v>
      </c>
      <c r="AU138" s="6"/>
      <c r="AV138" s="85"/>
      <c r="AW138" s="85"/>
      <c r="AX138" s="85"/>
      <c r="AY138" s="85"/>
      <c r="AZ138" s="85"/>
      <c r="BA138" s="85"/>
      <c r="BB138" s="85"/>
      <c r="BC138" s="13"/>
      <c r="BD138" s="85"/>
      <c r="BE138" s="85"/>
      <c r="BF138" s="85"/>
      <c r="BG138" s="85"/>
      <c r="BH138" s="59"/>
      <c r="BI138" s="85"/>
      <c r="BJ138" s="85"/>
      <c r="BK138" s="85"/>
      <c r="BL138" s="85"/>
      <c r="BM138" s="85"/>
      <c r="BN138" s="85"/>
      <c r="BO138" s="85"/>
      <c r="BP138" s="60"/>
      <c r="BQ138" s="85"/>
      <c r="BR138" s="85"/>
      <c r="BS138" s="85"/>
      <c r="BT138" s="85"/>
      <c r="BU138" s="48"/>
      <c r="BV138" s="85"/>
      <c r="BW138" s="85"/>
      <c r="BX138" s="85"/>
      <c r="BY138" s="85"/>
      <c r="BZ138" s="85"/>
      <c r="CA138" s="85"/>
      <c r="CB138" s="85"/>
      <c r="CC138" s="13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  <c r="CX138" s="85"/>
      <c r="CY138" s="85"/>
      <c r="CZ138" s="85"/>
      <c r="DA138" s="85"/>
      <c r="DB138" s="85"/>
      <c r="DC138" s="85"/>
      <c r="DD138" s="85"/>
      <c r="DE138" s="85"/>
      <c r="DF138" s="85"/>
      <c r="DG138" s="85"/>
      <c r="DH138" s="85"/>
      <c r="DI138" s="85"/>
      <c r="DJ138" s="85"/>
      <c r="DK138" s="85"/>
      <c r="DL138" s="85"/>
      <c r="DM138" s="85"/>
      <c r="DN138" s="85"/>
      <c r="DO138" s="85"/>
      <c r="DP138" s="85"/>
      <c r="DQ138" s="85"/>
      <c r="DR138" s="85"/>
      <c r="DS138" s="85"/>
      <c r="DT138" s="85"/>
      <c r="DU138" s="85"/>
      <c r="DV138" s="85"/>
      <c r="DW138" s="85"/>
      <c r="DX138" s="85"/>
      <c r="DY138" s="85"/>
    </row>
    <row r="139" spans="1:129" ht="15.75" thickBot="1" x14ac:dyDescent="0.3">
      <c r="A139" s="87" t="s">
        <v>981</v>
      </c>
      <c r="B139" s="85">
        <v>1.4</v>
      </c>
      <c r="C139" s="85">
        <v>1.26</v>
      </c>
      <c r="D139" s="85">
        <v>1.26</v>
      </c>
      <c r="E139" s="85"/>
      <c r="F139" s="85"/>
      <c r="G139" s="85"/>
      <c r="H139" s="47">
        <v>0</v>
      </c>
      <c r="I139" s="85">
        <v>2</v>
      </c>
      <c r="J139" s="85">
        <v>2</v>
      </c>
      <c r="K139" s="85">
        <v>0</v>
      </c>
      <c r="L139" s="85">
        <v>0</v>
      </c>
      <c r="M139" s="85">
        <v>0</v>
      </c>
      <c r="N139" s="85">
        <v>1</v>
      </c>
      <c r="O139" s="85">
        <v>2</v>
      </c>
      <c r="P139" s="67">
        <v>0</v>
      </c>
      <c r="Q139" s="85">
        <v>1</v>
      </c>
      <c r="R139" s="85">
        <v>1</v>
      </c>
      <c r="S139" s="85">
        <v>0</v>
      </c>
      <c r="T139" s="85">
        <v>0</v>
      </c>
      <c r="U139" s="53">
        <v>0</v>
      </c>
      <c r="V139" s="85">
        <v>0</v>
      </c>
      <c r="W139" s="85">
        <v>2</v>
      </c>
      <c r="X139" s="85">
        <v>0</v>
      </c>
      <c r="Y139" s="85">
        <v>0</v>
      </c>
      <c r="Z139" s="85">
        <v>0</v>
      </c>
      <c r="AA139" s="85">
        <v>6</v>
      </c>
      <c r="AB139" s="85">
        <v>0</v>
      </c>
      <c r="AC139" s="52">
        <v>1</v>
      </c>
      <c r="AD139" s="85">
        <v>0</v>
      </c>
      <c r="AE139" s="85">
        <v>1</v>
      </c>
      <c r="AF139" s="85">
        <v>0</v>
      </c>
      <c r="AG139" s="85">
        <v>0</v>
      </c>
      <c r="AH139" s="57">
        <v>1</v>
      </c>
      <c r="AI139" s="85">
        <v>1</v>
      </c>
      <c r="AJ139" s="85">
        <v>1</v>
      </c>
      <c r="AK139" s="85">
        <v>0</v>
      </c>
      <c r="AL139" s="85">
        <v>0</v>
      </c>
      <c r="AM139" s="85">
        <v>0</v>
      </c>
      <c r="AN139" s="85">
        <v>4</v>
      </c>
      <c r="AO139" s="85">
        <v>2</v>
      </c>
      <c r="AP139" s="60">
        <v>0</v>
      </c>
      <c r="AQ139" s="85">
        <v>0</v>
      </c>
      <c r="AR139" s="85">
        <v>0</v>
      </c>
      <c r="AS139" s="85">
        <v>0</v>
      </c>
      <c r="AT139" s="85">
        <v>0</v>
      </c>
      <c r="AU139" s="6"/>
      <c r="AV139" s="85"/>
      <c r="AW139" s="85"/>
      <c r="AX139" s="85"/>
      <c r="AY139" s="85"/>
      <c r="AZ139" s="85"/>
      <c r="BA139" s="85"/>
      <c r="BB139" s="85"/>
      <c r="BC139" s="13"/>
      <c r="BD139" s="85"/>
      <c r="BE139" s="85"/>
      <c r="BF139" s="85"/>
      <c r="BG139" s="85"/>
      <c r="BH139" s="59"/>
      <c r="BI139" s="85"/>
      <c r="BJ139" s="85"/>
      <c r="BK139" s="85"/>
      <c r="BL139" s="85"/>
      <c r="BM139" s="85"/>
      <c r="BN139" s="85"/>
      <c r="BO139" s="85"/>
      <c r="BP139" s="60"/>
      <c r="BQ139" s="85"/>
      <c r="BR139" s="85"/>
      <c r="BS139" s="85"/>
      <c r="BT139" s="85"/>
      <c r="BU139" s="48"/>
      <c r="BV139" s="85"/>
      <c r="BW139" s="85"/>
      <c r="BX139" s="85"/>
      <c r="BY139" s="85"/>
      <c r="BZ139" s="85"/>
      <c r="CA139" s="85"/>
      <c r="CB139" s="85"/>
      <c r="CC139" s="13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  <c r="CX139" s="85"/>
      <c r="CY139" s="85"/>
      <c r="CZ139" s="85"/>
      <c r="DA139" s="85"/>
      <c r="DB139" s="85"/>
      <c r="DC139" s="85"/>
      <c r="DD139" s="85"/>
      <c r="DE139" s="85"/>
      <c r="DF139" s="85"/>
      <c r="DG139" s="85"/>
      <c r="DH139" s="85"/>
      <c r="DI139" s="85"/>
      <c r="DJ139" s="85"/>
      <c r="DK139" s="85"/>
      <c r="DL139" s="85"/>
      <c r="DM139" s="85"/>
      <c r="DN139" s="85"/>
      <c r="DO139" s="85"/>
      <c r="DP139" s="85"/>
      <c r="DQ139" s="85"/>
      <c r="DR139" s="85"/>
      <c r="DS139" s="85"/>
      <c r="DT139" s="85"/>
      <c r="DU139" s="85"/>
      <c r="DV139" s="85"/>
      <c r="DW139" s="85"/>
      <c r="DX139" s="85"/>
      <c r="DY139" s="85"/>
    </row>
    <row r="140" spans="1:129" ht="15.75" thickBot="1" x14ac:dyDescent="0.3">
      <c r="A140" s="87" t="s">
        <v>982</v>
      </c>
      <c r="B140" s="85">
        <v>1.67</v>
      </c>
      <c r="C140" s="85">
        <v>1.73</v>
      </c>
      <c r="D140" s="85">
        <v>1.17</v>
      </c>
      <c r="E140" s="85"/>
      <c r="F140" s="85"/>
      <c r="G140" s="85"/>
      <c r="H140" s="47">
        <v>2</v>
      </c>
      <c r="I140" s="85">
        <v>2</v>
      </c>
      <c r="J140" s="85">
        <v>0</v>
      </c>
      <c r="K140" s="85">
        <v>0</v>
      </c>
      <c r="L140" s="85">
        <v>0</v>
      </c>
      <c r="M140" s="85">
        <v>0</v>
      </c>
      <c r="N140" s="85">
        <v>2</v>
      </c>
      <c r="O140" s="85">
        <v>2</v>
      </c>
      <c r="P140" s="67">
        <v>0</v>
      </c>
      <c r="Q140" s="85">
        <v>0</v>
      </c>
      <c r="R140" s="85">
        <v>0</v>
      </c>
      <c r="S140" s="85">
        <v>0</v>
      </c>
      <c r="T140" s="85">
        <v>0</v>
      </c>
      <c r="U140" s="53">
        <v>0</v>
      </c>
      <c r="V140" s="85">
        <v>2</v>
      </c>
      <c r="W140" s="85">
        <v>1</v>
      </c>
      <c r="X140" s="85">
        <v>0</v>
      </c>
      <c r="Y140" s="85">
        <v>0</v>
      </c>
      <c r="Z140" s="85">
        <v>0</v>
      </c>
      <c r="AA140" s="85">
        <v>3</v>
      </c>
      <c r="AB140" s="85">
        <v>1</v>
      </c>
      <c r="AC140" s="52">
        <v>1</v>
      </c>
      <c r="AD140" s="85">
        <v>0</v>
      </c>
      <c r="AE140" s="85">
        <v>0</v>
      </c>
      <c r="AF140" s="85">
        <v>0</v>
      </c>
      <c r="AG140" s="85">
        <v>0</v>
      </c>
      <c r="AH140" s="57">
        <v>0</v>
      </c>
      <c r="AI140" s="85">
        <v>0</v>
      </c>
      <c r="AJ140" s="85">
        <v>0</v>
      </c>
      <c r="AK140" s="85">
        <v>0</v>
      </c>
      <c r="AL140" s="85">
        <v>0</v>
      </c>
      <c r="AM140" s="85">
        <v>0</v>
      </c>
      <c r="AN140" s="85">
        <v>4</v>
      </c>
      <c r="AO140" s="85">
        <v>1</v>
      </c>
      <c r="AP140" s="60">
        <v>0</v>
      </c>
      <c r="AQ140" s="85">
        <v>1</v>
      </c>
      <c r="AR140" s="85">
        <v>0</v>
      </c>
      <c r="AS140" s="85">
        <v>0</v>
      </c>
      <c r="AT140" s="85">
        <v>0</v>
      </c>
      <c r="AU140" s="6"/>
      <c r="AV140" s="85"/>
      <c r="AW140" s="85"/>
      <c r="AX140" s="85"/>
      <c r="AY140" s="85"/>
      <c r="AZ140" s="85"/>
      <c r="BA140" s="85"/>
      <c r="BB140" s="85"/>
      <c r="BC140" s="13"/>
      <c r="BD140" s="85"/>
      <c r="BE140" s="85"/>
      <c r="BF140" s="85"/>
      <c r="BG140" s="85"/>
      <c r="BH140" s="59"/>
      <c r="BI140" s="85"/>
      <c r="BJ140" s="85"/>
      <c r="BK140" s="85"/>
      <c r="BL140" s="85"/>
      <c r="BM140" s="85"/>
      <c r="BN140" s="85"/>
      <c r="BO140" s="85"/>
      <c r="BP140" s="60"/>
      <c r="BQ140" s="85"/>
      <c r="BR140" s="85"/>
      <c r="BS140" s="85"/>
      <c r="BT140" s="85"/>
      <c r="BU140" s="48"/>
      <c r="BV140" s="85"/>
      <c r="BW140" s="85"/>
      <c r="BX140" s="85"/>
      <c r="BY140" s="85"/>
      <c r="BZ140" s="85"/>
      <c r="CA140" s="85"/>
      <c r="CB140" s="85"/>
      <c r="CC140" s="13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  <c r="CX140" s="85"/>
      <c r="CY140" s="85"/>
      <c r="CZ140" s="85"/>
      <c r="DA140" s="85"/>
      <c r="DB140" s="85"/>
      <c r="DC140" s="85"/>
      <c r="DD140" s="85"/>
      <c r="DE140" s="85"/>
      <c r="DF140" s="85"/>
      <c r="DG140" s="85"/>
      <c r="DH140" s="85"/>
      <c r="DI140" s="85"/>
      <c r="DJ140" s="85"/>
      <c r="DK140" s="85"/>
      <c r="DL140" s="85"/>
      <c r="DM140" s="85"/>
      <c r="DN140" s="85"/>
      <c r="DO140" s="85"/>
      <c r="DP140" s="85"/>
      <c r="DQ140" s="85"/>
      <c r="DR140" s="85"/>
      <c r="DS140" s="85"/>
      <c r="DT140" s="85"/>
      <c r="DU140" s="85"/>
      <c r="DV140" s="85"/>
      <c r="DW140" s="85"/>
      <c r="DX140" s="85"/>
      <c r="DY140" s="85"/>
    </row>
    <row r="141" spans="1:129" ht="15.75" customHeight="1" thickBot="1" x14ac:dyDescent="0.3">
      <c r="A141" s="87" t="s">
        <v>983</v>
      </c>
      <c r="B141" s="85">
        <v>1.35</v>
      </c>
      <c r="C141" s="85">
        <v>0.99</v>
      </c>
      <c r="D141" s="85"/>
      <c r="E141" s="85"/>
      <c r="F141" s="85"/>
      <c r="G141" s="85"/>
      <c r="H141" s="47">
        <v>2</v>
      </c>
      <c r="I141" s="85">
        <v>2</v>
      </c>
      <c r="J141" s="85">
        <v>1</v>
      </c>
      <c r="K141" s="85">
        <v>1</v>
      </c>
      <c r="L141" s="85">
        <v>0</v>
      </c>
      <c r="M141" s="85">
        <v>0</v>
      </c>
      <c r="N141" s="85">
        <v>4</v>
      </c>
      <c r="O141" s="85">
        <v>1</v>
      </c>
      <c r="P141" s="67">
        <v>0</v>
      </c>
      <c r="Q141" s="85">
        <v>0</v>
      </c>
      <c r="R141" s="85">
        <v>0</v>
      </c>
      <c r="S141" s="85">
        <v>0</v>
      </c>
      <c r="T141" s="85">
        <v>0</v>
      </c>
      <c r="U141" s="53">
        <v>0</v>
      </c>
      <c r="V141" s="85">
        <v>0</v>
      </c>
      <c r="W141" s="85">
        <v>1</v>
      </c>
      <c r="X141" s="85">
        <v>0</v>
      </c>
      <c r="Y141" s="85">
        <v>0</v>
      </c>
      <c r="Z141" s="85">
        <v>0</v>
      </c>
      <c r="AA141" s="85">
        <v>1</v>
      </c>
      <c r="AB141" s="85">
        <v>0</v>
      </c>
      <c r="AC141" s="52">
        <v>0</v>
      </c>
      <c r="AD141" s="85">
        <v>1</v>
      </c>
      <c r="AE141" s="85">
        <v>0</v>
      </c>
      <c r="AF141" s="85">
        <v>0</v>
      </c>
      <c r="AG141" s="85">
        <v>0</v>
      </c>
      <c r="AH141" s="57"/>
      <c r="AI141" s="85"/>
      <c r="AJ141" s="85"/>
      <c r="AK141" s="85"/>
      <c r="AL141" s="85"/>
      <c r="AM141" s="85"/>
      <c r="AN141" s="85"/>
      <c r="AO141" s="85"/>
      <c r="AP141" s="60"/>
      <c r="AQ141" s="85"/>
      <c r="AR141" s="85"/>
      <c r="AS141" s="85"/>
      <c r="AT141" s="85"/>
      <c r="AU141" s="6"/>
      <c r="AV141" s="85"/>
      <c r="AW141" s="85"/>
      <c r="AX141" s="85"/>
      <c r="AY141" s="85"/>
      <c r="AZ141" s="85"/>
      <c r="BA141" s="85"/>
      <c r="BB141" s="85"/>
      <c r="BC141" s="13"/>
      <c r="BD141" s="85"/>
      <c r="BE141" s="85"/>
      <c r="BF141" s="85"/>
      <c r="BG141" s="85"/>
      <c r="BH141" s="59"/>
      <c r="BI141" s="85"/>
      <c r="BJ141" s="85"/>
      <c r="BK141" s="85"/>
      <c r="BL141" s="85"/>
      <c r="BM141" s="85"/>
      <c r="BN141" s="85"/>
      <c r="BO141" s="85"/>
      <c r="BP141" s="60"/>
      <c r="BQ141" s="85"/>
      <c r="BR141" s="85"/>
      <c r="BS141" s="85"/>
      <c r="BT141" s="85"/>
      <c r="BU141" s="48"/>
      <c r="BV141" s="85"/>
      <c r="BW141" s="85"/>
      <c r="BX141" s="85"/>
      <c r="BY141" s="85"/>
      <c r="BZ141" s="85"/>
      <c r="CA141" s="85"/>
      <c r="CB141" s="85"/>
      <c r="CC141" s="13"/>
      <c r="CD141" s="85"/>
      <c r="CE141" s="85"/>
      <c r="CF141" s="85"/>
      <c r="CG141" s="85"/>
      <c r="CH141" s="85"/>
      <c r="CI141" s="85" t="s">
        <v>956</v>
      </c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  <c r="CX141" s="85"/>
      <c r="CY141" s="85"/>
      <c r="CZ141" s="85"/>
      <c r="DA141" s="85"/>
      <c r="DB141" s="85"/>
      <c r="DC141" s="85"/>
      <c r="DD141" s="85"/>
      <c r="DE141" s="85"/>
      <c r="DF141" s="85"/>
      <c r="DG141" s="85"/>
      <c r="DH141" s="85"/>
      <c r="DI141" s="85"/>
      <c r="DJ141" s="85"/>
      <c r="DK141" s="85"/>
      <c r="DL141" s="85"/>
      <c r="DM141" s="85"/>
      <c r="DN141" s="85"/>
      <c r="DO141" s="85"/>
      <c r="DP141" s="85"/>
      <c r="DQ141" s="85"/>
      <c r="DR141" s="85"/>
      <c r="DS141" s="85"/>
      <c r="DT141" s="85"/>
      <c r="DU141" s="85"/>
      <c r="DV141" s="85"/>
      <c r="DW141" s="85"/>
      <c r="DX141" s="85"/>
      <c r="DY141" s="85"/>
    </row>
    <row r="142" spans="1:129" ht="16.5" customHeight="1" thickBot="1" x14ac:dyDescent="0.3">
      <c r="A142" s="87" t="s">
        <v>817</v>
      </c>
      <c r="B142" s="85">
        <v>1.44</v>
      </c>
      <c r="C142" s="85">
        <v>1.25</v>
      </c>
      <c r="D142" s="85">
        <v>1.96</v>
      </c>
      <c r="E142" s="85"/>
      <c r="F142" s="85"/>
      <c r="G142" s="85"/>
      <c r="H142" s="47">
        <v>0</v>
      </c>
      <c r="I142" s="85">
        <v>1</v>
      </c>
      <c r="J142" s="85">
        <v>0</v>
      </c>
      <c r="K142" s="85">
        <v>0</v>
      </c>
      <c r="L142" s="85">
        <v>0</v>
      </c>
      <c r="M142" s="85">
        <v>0</v>
      </c>
      <c r="N142" s="85">
        <v>0</v>
      </c>
      <c r="O142" s="85">
        <v>0</v>
      </c>
      <c r="P142" s="67">
        <v>1</v>
      </c>
      <c r="Q142" s="85">
        <v>0</v>
      </c>
      <c r="R142" s="85">
        <v>0</v>
      </c>
      <c r="S142" s="85">
        <v>0</v>
      </c>
      <c r="T142" s="85">
        <v>0</v>
      </c>
      <c r="U142" s="53">
        <v>0</v>
      </c>
      <c r="V142" s="85">
        <v>1</v>
      </c>
      <c r="W142" s="85">
        <v>0</v>
      </c>
      <c r="X142" s="85">
        <v>0</v>
      </c>
      <c r="Y142" s="85">
        <v>0</v>
      </c>
      <c r="Z142" s="85">
        <v>0</v>
      </c>
      <c r="AA142" s="85">
        <v>2</v>
      </c>
      <c r="AB142" s="85">
        <v>0</v>
      </c>
      <c r="AC142" s="52">
        <v>0</v>
      </c>
      <c r="AD142" s="85">
        <v>0</v>
      </c>
      <c r="AE142" s="85">
        <v>0</v>
      </c>
      <c r="AF142" s="85">
        <v>0</v>
      </c>
      <c r="AG142" s="85">
        <v>0</v>
      </c>
      <c r="AH142" s="57">
        <v>0</v>
      </c>
      <c r="AI142" s="85">
        <v>2</v>
      </c>
      <c r="AJ142" s="85">
        <v>2</v>
      </c>
      <c r="AK142" s="85">
        <v>0</v>
      </c>
      <c r="AL142" s="85">
        <v>0</v>
      </c>
      <c r="AM142" s="85">
        <v>1</v>
      </c>
      <c r="AN142" s="85">
        <v>2</v>
      </c>
      <c r="AO142" s="85">
        <v>2</v>
      </c>
      <c r="AP142" s="60">
        <v>0</v>
      </c>
      <c r="AQ142" s="85">
        <v>0</v>
      </c>
      <c r="AR142" s="85">
        <v>0</v>
      </c>
      <c r="AS142" s="85">
        <v>0</v>
      </c>
      <c r="AT142" s="85">
        <v>0</v>
      </c>
      <c r="AU142" s="6"/>
      <c r="AV142" s="85"/>
      <c r="AW142" s="85"/>
      <c r="AX142" s="85"/>
      <c r="AY142" s="85"/>
      <c r="AZ142" s="85"/>
      <c r="BA142" s="85"/>
      <c r="BB142" s="85"/>
      <c r="BC142" s="13"/>
      <c r="BD142" s="85"/>
      <c r="BE142" s="85"/>
      <c r="BF142" s="85"/>
      <c r="BG142" s="85"/>
      <c r="BH142" s="59"/>
      <c r="BI142" s="85"/>
      <c r="BJ142" s="85"/>
      <c r="BK142" s="85"/>
      <c r="BL142" s="85"/>
      <c r="BM142" s="85"/>
      <c r="BN142" s="85"/>
      <c r="BO142" s="85"/>
      <c r="BP142" s="60"/>
      <c r="BQ142" s="85"/>
      <c r="BR142" s="85"/>
      <c r="BS142" s="85"/>
      <c r="BT142" s="85"/>
      <c r="BU142" s="48"/>
      <c r="BV142" s="85"/>
      <c r="BW142" s="85"/>
      <c r="BX142" s="85"/>
      <c r="BY142" s="85"/>
      <c r="BZ142" s="85"/>
      <c r="CA142" s="85"/>
      <c r="CB142" s="85"/>
      <c r="CC142" s="13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  <c r="CX142" s="85"/>
      <c r="CY142" s="85"/>
      <c r="CZ142" s="85"/>
      <c r="DA142" s="85"/>
      <c r="DB142" s="85"/>
      <c r="DC142" s="85"/>
      <c r="DD142" s="85"/>
      <c r="DE142" s="85"/>
      <c r="DF142" s="85"/>
      <c r="DG142" s="85"/>
      <c r="DH142" s="85"/>
      <c r="DI142" s="85"/>
      <c r="DJ142" s="85"/>
      <c r="DK142" s="85"/>
      <c r="DL142" s="85"/>
      <c r="DM142" s="85"/>
      <c r="DN142" s="85"/>
      <c r="DO142" s="85"/>
      <c r="DP142" s="85"/>
      <c r="DQ142" s="85"/>
      <c r="DR142" s="85"/>
      <c r="DS142" s="85"/>
      <c r="DT142" s="85"/>
      <c r="DU142" s="85"/>
      <c r="DV142" s="85"/>
      <c r="DW142" s="85"/>
      <c r="DX142" s="85"/>
      <c r="DY142" s="85"/>
    </row>
    <row r="143" spans="1:129" ht="15.75" thickBot="1" x14ac:dyDescent="0.3">
      <c r="A143" s="87" t="s">
        <v>984</v>
      </c>
      <c r="B143" s="85">
        <v>1.18</v>
      </c>
      <c r="C143" s="85">
        <v>1.39</v>
      </c>
      <c r="D143" s="85"/>
      <c r="E143" s="85"/>
      <c r="F143" s="85"/>
      <c r="G143" s="85"/>
      <c r="H143" s="47">
        <v>3</v>
      </c>
      <c r="I143" s="85">
        <v>1</v>
      </c>
      <c r="J143" s="85">
        <v>0</v>
      </c>
      <c r="K143" s="85">
        <v>1</v>
      </c>
      <c r="L143" s="85">
        <v>0</v>
      </c>
      <c r="M143" s="85">
        <v>0</v>
      </c>
      <c r="N143" s="85">
        <v>3</v>
      </c>
      <c r="O143" s="85">
        <v>0</v>
      </c>
      <c r="P143" s="67">
        <v>0</v>
      </c>
      <c r="Q143" s="85">
        <v>0</v>
      </c>
      <c r="R143" s="85">
        <v>0</v>
      </c>
      <c r="S143" s="85">
        <v>0</v>
      </c>
      <c r="T143" s="85">
        <v>0</v>
      </c>
      <c r="U143" s="53">
        <v>0</v>
      </c>
      <c r="V143" s="85">
        <v>0</v>
      </c>
      <c r="W143" s="85">
        <v>0</v>
      </c>
      <c r="X143" s="85">
        <v>1</v>
      </c>
      <c r="Y143" s="85">
        <v>0</v>
      </c>
      <c r="Z143" s="85">
        <v>0</v>
      </c>
      <c r="AA143" s="85">
        <v>6</v>
      </c>
      <c r="AB143" s="85">
        <v>0</v>
      </c>
      <c r="AC143" s="52">
        <v>1</v>
      </c>
      <c r="AD143" s="85">
        <v>0</v>
      </c>
      <c r="AE143" s="85">
        <v>0</v>
      </c>
      <c r="AF143" s="85">
        <v>0</v>
      </c>
      <c r="AG143" s="85">
        <v>0</v>
      </c>
      <c r="AH143" s="57"/>
      <c r="AI143" s="85"/>
      <c r="AJ143" s="85"/>
      <c r="AK143" s="85"/>
      <c r="AL143" s="85"/>
      <c r="AM143" s="85"/>
      <c r="AN143" s="85"/>
      <c r="AO143" s="85"/>
      <c r="AP143" s="60"/>
      <c r="AQ143" s="85"/>
      <c r="AR143" s="85"/>
      <c r="AS143" s="85"/>
      <c r="AT143" s="85"/>
      <c r="AU143" s="6"/>
      <c r="AV143" s="85"/>
      <c r="AW143" s="85"/>
      <c r="AX143" s="85"/>
      <c r="AY143" s="85"/>
      <c r="AZ143" s="85"/>
      <c r="BA143" s="85"/>
      <c r="BB143" s="85"/>
      <c r="BC143" s="13"/>
      <c r="BD143" s="85"/>
      <c r="BE143" s="85"/>
      <c r="BF143" s="85"/>
      <c r="BG143" s="85"/>
      <c r="BH143" s="59"/>
      <c r="BI143" s="85"/>
      <c r="BJ143" s="85"/>
      <c r="BK143" s="85"/>
      <c r="BL143" s="85"/>
      <c r="BM143" s="85"/>
      <c r="BN143" s="85"/>
      <c r="BO143" s="85"/>
      <c r="BP143" s="60"/>
      <c r="BQ143" s="85"/>
      <c r="BR143" s="85"/>
      <c r="BS143" s="85"/>
      <c r="BT143" s="85"/>
      <c r="BU143" s="48"/>
      <c r="BV143" s="85"/>
      <c r="BW143" s="85"/>
      <c r="BX143" s="85"/>
      <c r="BY143" s="85"/>
      <c r="BZ143" s="85"/>
      <c r="CA143" s="85"/>
      <c r="CB143" s="85"/>
      <c r="CC143" s="13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  <c r="CX143" s="85"/>
      <c r="CY143" s="85"/>
      <c r="CZ143" s="85"/>
      <c r="DA143" s="85"/>
      <c r="DB143" s="85"/>
      <c r="DC143" s="85"/>
      <c r="DD143" s="85"/>
      <c r="DE143" s="85"/>
      <c r="DF143" s="85"/>
      <c r="DG143" s="85"/>
      <c r="DH143" s="85"/>
      <c r="DI143" s="85"/>
      <c r="DJ143" s="85"/>
      <c r="DK143" s="85"/>
      <c r="DL143" s="85"/>
      <c r="DM143" s="85"/>
      <c r="DN143" s="85"/>
      <c r="DO143" s="85"/>
      <c r="DP143" s="85"/>
      <c r="DQ143" s="85"/>
      <c r="DR143" s="85"/>
      <c r="DS143" s="85"/>
      <c r="DT143" s="85"/>
      <c r="DU143" s="85"/>
      <c r="DV143" s="85"/>
      <c r="DW143" s="85"/>
      <c r="DX143" s="85"/>
      <c r="DY143" s="85"/>
    </row>
    <row r="144" spans="1:129" ht="15.75" thickBot="1" x14ac:dyDescent="0.3">
      <c r="A144" s="88" t="s">
        <v>494</v>
      </c>
      <c r="B144" s="85">
        <v>0.82</v>
      </c>
      <c r="C144" s="85">
        <v>0.76</v>
      </c>
      <c r="D144" s="85">
        <v>0.06</v>
      </c>
      <c r="E144" s="85"/>
      <c r="F144" s="85"/>
      <c r="G144" s="85"/>
      <c r="H144" s="47">
        <v>0</v>
      </c>
      <c r="I144" s="85">
        <v>3</v>
      </c>
      <c r="J144" s="85">
        <v>0</v>
      </c>
      <c r="K144" s="85">
        <v>0</v>
      </c>
      <c r="L144" s="85">
        <v>0</v>
      </c>
      <c r="M144" s="85">
        <v>0</v>
      </c>
      <c r="N144" s="85">
        <v>1</v>
      </c>
      <c r="O144" s="85">
        <v>1</v>
      </c>
      <c r="P144" s="67">
        <v>1</v>
      </c>
      <c r="Q144" s="85">
        <v>0</v>
      </c>
      <c r="R144" s="85">
        <v>0</v>
      </c>
      <c r="S144" s="85">
        <v>0</v>
      </c>
      <c r="T144" s="85">
        <v>0</v>
      </c>
      <c r="U144" s="53">
        <v>1</v>
      </c>
      <c r="V144" s="85">
        <v>0</v>
      </c>
      <c r="W144" s="85">
        <v>0</v>
      </c>
      <c r="X144" s="85">
        <v>0</v>
      </c>
      <c r="Y144" s="85">
        <v>0</v>
      </c>
      <c r="Z144" s="85">
        <v>0</v>
      </c>
      <c r="AA144" s="85">
        <v>3</v>
      </c>
      <c r="AB144" s="85">
        <v>0</v>
      </c>
      <c r="AC144" s="52">
        <v>0</v>
      </c>
      <c r="AD144" s="85">
        <v>1</v>
      </c>
      <c r="AE144" s="85">
        <v>0</v>
      </c>
      <c r="AF144" s="85">
        <v>0</v>
      </c>
      <c r="AG144" s="85">
        <v>0</v>
      </c>
      <c r="AH144" s="57">
        <v>0</v>
      </c>
      <c r="AI144" s="85">
        <v>0</v>
      </c>
      <c r="AJ144" s="85">
        <v>0</v>
      </c>
      <c r="AK144" s="85">
        <v>0</v>
      </c>
      <c r="AL144" s="85">
        <v>0</v>
      </c>
      <c r="AM144" s="85">
        <v>0</v>
      </c>
      <c r="AN144" s="85">
        <v>0</v>
      </c>
      <c r="AO144" s="85">
        <v>0</v>
      </c>
      <c r="AP144" s="60">
        <v>0</v>
      </c>
      <c r="AQ144" s="85">
        <v>0</v>
      </c>
      <c r="AR144" s="85">
        <v>0</v>
      </c>
      <c r="AS144" s="85">
        <v>0</v>
      </c>
      <c r="AT144" s="85">
        <v>0</v>
      </c>
      <c r="AU144" s="6"/>
      <c r="AV144" s="85"/>
      <c r="AW144" s="85"/>
      <c r="AX144" s="85"/>
      <c r="AY144" s="85"/>
      <c r="AZ144" s="85"/>
      <c r="BA144" s="85"/>
      <c r="BB144" s="85"/>
      <c r="BC144" s="13"/>
      <c r="BD144" s="85"/>
      <c r="BE144" s="85"/>
      <c r="BF144" s="85"/>
      <c r="BG144" s="85"/>
      <c r="BH144" s="59"/>
      <c r="BI144" s="85"/>
      <c r="BJ144" s="85"/>
      <c r="BK144" s="85"/>
      <c r="BL144" s="85"/>
      <c r="BM144" s="85"/>
      <c r="BN144" s="85"/>
      <c r="BO144" s="85"/>
      <c r="BP144" s="60"/>
      <c r="BQ144" s="85"/>
      <c r="BR144" s="85"/>
      <c r="BS144" s="85"/>
      <c r="BT144" s="85"/>
      <c r="BU144" s="48"/>
      <c r="BV144" s="85"/>
      <c r="BW144" s="85"/>
      <c r="BX144" s="85"/>
      <c r="BY144" s="85"/>
      <c r="BZ144" s="85"/>
      <c r="CA144" s="85"/>
      <c r="CB144" s="85"/>
      <c r="CC144" s="13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  <c r="CX144" s="85"/>
      <c r="CY144" s="85"/>
      <c r="CZ144" s="85"/>
      <c r="DA144" s="85"/>
      <c r="DB144" s="85"/>
      <c r="DC144" s="85"/>
      <c r="DD144" s="85"/>
      <c r="DE144" s="85"/>
      <c r="DF144" s="85"/>
      <c r="DG144" s="85"/>
      <c r="DH144" s="85"/>
      <c r="DI144" s="85"/>
      <c r="DJ144" s="85"/>
      <c r="DK144" s="85"/>
      <c r="DL144" s="85"/>
      <c r="DM144" s="85"/>
      <c r="DN144" s="85"/>
      <c r="DO144" s="85"/>
      <c r="DP144" s="85"/>
      <c r="DQ144" s="85"/>
      <c r="DR144" s="85"/>
      <c r="DS144" s="85"/>
      <c r="DT144" s="85"/>
      <c r="DU144" s="85"/>
      <c r="DV144" s="85"/>
      <c r="DW144" s="85"/>
      <c r="DX144" s="85"/>
      <c r="DY144" s="85"/>
    </row>
    <row r="145" spans="1:129" ht="15.75" thickBot="1" x14ac:dyDescent="0.3">
      <c r="A145" s="88" t="s">
        <v>985</v>
      </c>
      <c r="B145" s="85">
        <v>1</v>
      </c>
      <c r="C145" s="85">
        <v>0.97</v>
      </c>
      <c r="D145" s="85">
        <v>1.2</v>
      </c>
      <c r="E145" s="85"/>
      <c r="F145" s="85"/>
      <c r="G145" s="85"/>
      <c r="H145" s="47">
        <v>2</v>
      </c>
      <c r="I145" s="85">
        <v>2</v>
      </c>
      <c r="J145" s="85">
        <v>1</v>
      </c>
      <c r="K145" s="85">
        <v>0</v>
      </c>
      <c r="L145" s="85">
        <v>0</v>
      </c>
      <c r="M145" s="85">
        <v>1</v>
      </c>
      <c r="N145" s="85">
        <v>2</v>
      </c>
      <c r="O145" s="85">
        <v>0</v>
      </c>
      <c r="P145" s="67">
        <v>0</v>
      </c>
      <c r="Q145" s="85">
        <v>0</v>
      </c>
      <c r="R145" s="85">
        <v>0</v>
      </c>
      <c r="S145" s="85">
        <v>0</v>
      </c>
      <c r="T145" s="85">
        <v>0</v>
      </c>
      <c r="U145" s="53">
        <v>1</v>
      </c>
      <c r="V145" s="85">
        <v>1</v>
      </c>
      <c r="W145" s="85">
        <v>0</v>
      </c>
      <c r="X145" s="85">
        <v>0</v>
      </c>
      <c r="Y145" s="85">
        <v>0</v>
      </c>
      <c r="Z145" s="85">
        <v>0</v>
      </c>
      <c r="AA145" s="85">
        <v>3</v>
      </c>
      <c r="AB145" s="85">
        <v>1</v>
      </c>
      <c r="AC145" s="52">
        <v>0</v>
      </c>
      <c r="AD145" s="85">
        <v>0</v>
      </c>
      <c r="AE145" s="85">
        <v>0</v>
      </c>
      <c r="AF145" s="85">
        <v>0</v>
      </c>
      <c r="AG145" s="85">
        <v>0</v>
      </c>
      <c r="AH145" s="57">
        <v>0</v>
      </c>
      <c r="AI145" s="85">
        <v>2</v>
      </c>
      <c r="AJ145" s="85">
        <v>2</v>
      </c>
      <c r="AK145" s="85">
        <v>1</v>
      </c>
      <c r="AL145" s="85">
        <v>0</v>
      </c>
      <c r="AM145" s="85">
        <v>1</v>
      </c>
      <c r="AN145" s="85">
        <v>2</v>
      </c>
      <c r="AO145" s="85">
        <v>1</v>
      </c>
      <c r="AP145" s="60">
        <v>1</v>
      </c>
      <c r="AQ145" s="85">
        <v>0</v>
      </c>
      <c r="AR145" s="85">
        <v>0</v>
      </c>
      <c r="AS145" s="85">
        <v>0</v>
      </c>
      <c r="AT145" s="85">
        <v>0</v>
      </c>
      <c r="AU145" s="6"/>
      <c r="AV145" s="85"/>
      <c r="AW145" s="85"/>
      <c r="AX145" s="85"/>
      <c r="AY145" s="85"/>
      <c r="AZ145" s="85"/>
      <c r="BA145" s="85"/>
      <c r="BB145" s="85"/>
      <c r="BC145" s="13"/>
      <c r="BD145" s="85"/>
      <c r="BE145" s="85"/>
      <c r="BF145" s="85"/>
      <c r="BG145" s="85"/>
      <c r="BH145" s="59"/>
      <c r="BI145" s="85"/>
      <c r="BJ145" s="85"/>
      <c r="BK145" s="85"/>
      <c r="BL145" s="85"/>
      <c r="BM145" s="85"/>
      <c r="BN145" s="85"/>
      <c r="BO145" s="85"/>
      <c r="BP145" s="60"/>
      <c r="BQ145" s="85"/>
      <c r="BR145" s="85"/>
      <c r="BS145" s="85"/>
      <c r="BT145" s="85"/>
      <c r="BU145" s="48"/>
      <c r="BV145" s="85"/>
      <c r="BW145" s="85"/>
      <c r="BX145" s="85"/>
      <c r="BY145" s="85"/>
      <c r="BZ145" s="85"/>
      <c r="CA145" s="85"/>
      <c r="CB145" s="85"/>
      <c r="CC145" s="13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  <c r="CX145" s="85"/>
      <c r="CY145" s="85"/>
      <c r="CZ145" s="85"/>
      <c r="DA145" s="85"/>
      <c r="DB145" s="85"/>
      <c r="DC145" s="85"/>
      <c r="DD145" s="85"/>
      <c r="DE145" s="85"/>
      <c r="DF145" s="85"/>
      <c r="DG145" s="85"/>
      <c r="DH145" s="85"/>
      <c r="DI145" s="85"/>
      <c r="DJ145" s="85"/>
      <c r="DK145" s="85"/>
      <c r="DL145" s="85"/>
      <c r="DM145" s="85"/>
      <c r="DN145" s="85"/>
      <c r="DO145" s="85"/>
      <c r="DP145" s="85"/>
      <c r="DQ145" s="85"/>
      <c r="DR145" s="85"/>
      <c r="DS145" s="85"/>
      <c r="DT145" s="85"/>
      <c r="DU145" s="85"/>
      <c r="DV145" s="85"/>
      <c r="DW145" s="85"/>
      <c r="DX145" s="85"/>
      <c r="DY145" s="85"/>
    </row>
    <row r="146" spans="1:129" x14ac:dyDescent="0.25">
      <c r="A146" s="40" t="s">
        <v>986</v>
      </c>
      <c r="B146" s="40"/>
      <c r="C146" s="40"/>
      <c r="D146" s="40"/>
      <c r="E146" s="40"/>
      <c r="F146" s="40"/>
      <c r="G146" s="40"/>
      <c r="H146" s="90"/>
      <c r="P146" s="91"/>
      <c r="U146" s="92"/>
      <c r="AC146" s="93"/>
      <c r="AH146" s="94"/>
      <c r="AP146" s="95"/>
      <c r="AU146" s="96"/>
      <c r="BC146" s="97"/>
      <c r="BH146" s="98"/>
      <c r="BP146" s="99"/>
      <c r="BU146" s="100"/>
      <c r="CC146" s="101"/>
    </row>
    <row r="147" spans="1:129" x14ac:dyDescent="0.25">
      <c r="A147" s="102" t="s">
        <v>821</v>
      </c>
      <c r="B147">
        <v>0.91</v>
      </c>
      <c r="C147">
        <v>0.6</v>
      </c>
      <c r="H147" s="103">
        <v>1</v>
      </c>
      <c r="I147">
        <v>2</v>
      </c>
      <c r="J147">
        <v>0</v>
      </c>
      <c r="K147">
        <v>0</v>
      </c>
      <c r="L147">
        <v>0</v>
      </c>
      <c r="M147">
        <v>0</v>
      </c>
      <c r="N147">
        <v>2</v>
      </c>
      <c r="O147">
        <v>1</v>
      </c>
      <c r="P147" s="104">
        <v>1</v>
      </c>
      <c r="Q147">
        <v>0</v>
      </c>
      <c r="R147">
        <v>0</v>
      </c>
      <c r="S147">
        <v>0</v>
      </c>
      <c r="T147">
        <v>0</v>
      </c>
      <c r="U147" s="105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 s="106">
        <v>0</v>
      </c>
      <c r="AD147">
        <v>0</v>
      </c>
      <c r="AE147">
        <v>0</v>
      </c>
      <c r="AF147">
        <v>0</v>
      </c>
      <c r="AG147">
        <v>0</v>
      </c>
      <c r="AH147" s="107"/>
      <c r="AP147" s="108"/>
      <c r="AU147" s="109"/>
      <c r="BC147" s="110"/>
      <c r="BH147" s="111"/>
      <c r="BP147" s="112"/>
      <c r="BU147" s="113"/>
      <c r="CC147" s="114"/>
    </row>
    <row r="148" spans="1:129" x14ac:dyDescent="0.25">
      <c r="A148" s="115" t="s">
        <v>987</v>
      </c>
      <c r="B148">
        <v>1.38</v>
      </c>
      <c r="C148">
        <v>1</v>
      </c>
      <c r="H148" s="116">
        <v>1</v>
      </c>
      <c r="I148">
        <v>4</v>
      </c>
      <c r="J148">
        <v>2</v>
      </c>
      <c r="K148">
        <v>0</v>
      </c>
      <c r="L148">
        <v>0</v>
      </c>
      <c r="M148">
        <v>0</v>
      </c>
      <c r="N148">
        <v>2</v>
      </c>
      <c r="O148">
        <v>1</v>
      </c>
      <c r="P148" s="117">
        <v>0</v>
      </c>
      <c r="Q148">
        <v>0</v>
      </c>
      <c r="R148">
        <v>0</v>
      </c>
      <c r="S148">
        <v>0</v>
      </c>
      <c r="T148">
        <v>0</v>
      </c>
      <c r="U148" s="118">
        <v>1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6</v>
      </c>
      <c r="AB148">
        <v>0</v>
      </c>
      <c r="AC148" s="119">
        <v>0</v>
      </c>
      <c r="AD148">
        <v>0</v>
      </c>
      <c r="AE148">
        <v>0</v>
      </c>
      <c r="AF148">
        <v>0</v>
      </c>
      <c r="AG148">
        <v>0</v>
      </c>
      <c r="AH148" s="120"/>
      <c r="AP148" s="121"/>
      <c r="AU148" s="122"/>
      <c r="BC148" s="123"/>
      <c r="BH148" s="124"/>
      <c r="BP148" s="125"/>
      <c r="BU148" s="126"/>
      <c r="CC148" s="127"/>
    </row>
    <row r="149" spans="1:129" x14ac:dyDescent="0.25">
      <c r="A149" s="128" t="s">
        <v>988</v>
      </c>
      <c r="B149">
        <v>1.24</v>
      </c>
      <c r="C149">
        <v>0.63</v>
      </c>
      <c r="H149" s="129">
        <v>0</v>
      </c>
      <c r="I149">
        <v>2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1</v>
      </c>
      <c r="P149" s="130">
        <v>0</v>
      </c>
      <c r="Q149">
        <v>0</v>
      </c>
      <c r="R149">
        <v>0</v>
      </c>
      <c r="S149">
        <v>0</v>
      </c>
      <c r="T149">
        <v>0</v>
      </c>
      <c r="U149" s="131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2</v>
      </c>
      <c r="AC149" s="132">
        <v>0</v>
      </c>
      <c r="AD149">
        <v>0</v>
      </c>
      <c r="AE149">
        <v>0</v>
      </c>
      <c r="AF149">
        <v>0</v>
      </c>
      <c r="AG149">
        <v>0</v>
      </c>
      <c r="AH149" s="133"/>
      <c r="AP149" s="134"/>
      <c r="AU149" s="135"/>
      <c r="BC149" s="136"/>
      <c r="BH149" s="137"/>
      <c r="BP149" s="138"/>
      <c r="BU149" s="139"/>
      <c r="CC149" s="140"/>
    </row>
    <row r="150" spans="1:129" x14ac:dyDescent="0.25">
      <c r="A150" s="141" t="s">
        <v>989</v>
      </c>
      <c r="B150">
        <v>1.61</v>
      </c>
      <c r="C150">
        <v>1.23</v>
      </c>
      <c r="H150" s="142">
        <v>2</v>
      </c>
      <c r="I150">
        <v>6</v>
      </c>
      <c r="J150">
        <v>0</v>
      </c>
      <c r="K150">
        <v>1</v>
      </c>
      <c r="L150">
        <v>0</v>
      </c>
      <c r="M150">
        <v>0</v>
      </c>
      <c r="N150">
        <v>1</v>
      </c>
      <c r="O150">
        <v>1</v>
      </c>
      <c r="P150" s="143">
        <v>0</v>
      </c>
      <c r="Q150">
        <v>1</v>
      </c>
      <c r="R150">
        <v>0</v>
      </c>
      <c r="S150">
        <v>0</v>
      </c>
      <c r="T150">
        <v>0</v>
      </c>
      <c r="U150" s="144">
        <v>0</v>
      </c>
      <c r="V150">
        <v>1</v>
      </c>
      <c r="W150">
        <v>2</v>
      </c>
      <c r="X150">
        <v>0</v>
      </c>
      <c r="Y150">
        <v>0</v>
      </c>
      <c r="Z150">
        <v>0</v>
      </c>
      <c r="AA150">
        <v>2</v>
      </c>
      <c r="AB150">
        <v>0</v>
      </c>
      <c r="AC150" s="145">
        <v>0</v>
      </c>
      <c r="AD150">
        <v>0</v>
      </c>
      <c r="AE150">
        <v>0</v>
      </c>
      <c r="AF150">
        <v>0</v>
      </c>
      <c r="AG150">
        <v>0</v>
      </c>
      <c r="AH150" s="146"/>
      <c r="AP150" s="147"/>
      <c r="AU150" s="148"/>
      <c r="BC150" s="149"/>
      <c r="BH150" s="150"/>
      <c r="BP150" s="151"/>
      <c r="BU150" s="152"/>
      <c r="CC150" s="153"/>
    </row>
    <row r="151" spans="1:129" x14ac:dyDescent="0.25">
      <c r="A151" s="154" t="s">
        <v>990</v>
      </c>
      <c r="B151">
        <v>0.83</v>
      </c>
      <c r="C151">
        <v>0.98</v>
      </c>
      <c r="H151" s="155">
        <v>0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 s="156">
        <v>0</v>
      </c>
      <c r="Q151">
        <v>0</v>
      </c>
      <c r="R151">
        <v>0</v>
      </c>
      <c r="S151">
        <v>0</v>
      </c>
      <c r="T151">
        <v>0</v>
      </c>
      <c r="U151" s="157">
        <v>0</v>
      </c>
      <c r="V151">
        <v>0</v>
      </c>
      <c r="W151">
        <v>3</v>
      </c>
      <c r="X151">
        <v>0</v>
      </c>
      <c r="Y151">
        <v>0</v>
      </c>
      <c r="Z151">
        <v>0</v>
      </c>
      <c r="AA151">
        <v>1</v>
      </c>
      <c r="AB151">
        <v>0</v>
      </c>
      <c r="AC151" s="158">
        <v>1</v>
      </c>
      <c r="AD151">
        <v>1</v>
      </c>
      <c r="AE151">
        <v>0</v>
      </c>
      <c r="AF151">
        <v>0</v>
      </c>
      <c r="AG151">
        <v>0</v>
      </c>
      <c r="AH151" s="159"/>
      <c r="AP151" s="160"/>
      <c r="AU151" s="161"/>
      <c r="BC151" s="162"/>
      <c r="BH151" s="163"/>
      <c r="BP151" s="164"/>
      <c r="BU151" s="165"/>
      <c r="CC151" s="166"/>
    </row>
    <row r="152" spans="1:129" x14ac:dyDescent="0.25">
      <c r="A152" s="167" t="s">
        <v>991</v>
      </c>
      <c r="B152">
        <v>1.26</v>
      </c>
      <c r="C152">
        <v>0.56999999999999995</v>
      </c>
      <c r="H152" s="168">
        <v>3</v>
      </c>
      <c r="I152">
        <v>3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1</v>
      </c>
      <c r="P152" s="169">
        <v>0</v>
      </c>
      <c r="Q152">
        <v>0</v>
      </c>
      <c r="R152">
        <v>0</v>
      </c>
      <c r="S152">
        <v>0</v>
      </c>
      <c r="T152">
        <v>0</v>
      </c>
      <c r="U152" s="170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2</v>
      </c>
      <c r="AB152">
        <v>0</v>
      </c>
      <c r="AC152" s="171">
        <v>0</v>
      </c>
      <c r="AD152">
        <v>0</v>
      </c>
      <c r="AE152">
        <v>0</v>
      </c>
      <c r="AF152">
        <v>0</v>
      </c>
      <c r="AG152">
        <v>0</v>
      </c>
      <c r="AH152" s="172"/>
      <c r="AP152" s="173"/>
      <c r="AU152" s="174"/>
      <c r="BC152" s="175"/>
      <c r="BH152" s="176"/>
      <c r="BP152" s="177"/>
      <c r="BU152" s="178"/>
      <c r="CC152" s="179"/>
    </row>
    <row r="153" spans="1:129" x14ac:dyDescent="0.25">
      <c r="A153" s="180" t="s">
        <v>992</v>
      </c>
      <c r="B153">
        <v>1.39</v>
      </c>
      <c r="C153">
        <v>0.72</v>
      </c>
      <c r="H153" s="181">
        <v>2</v>
      </c>
      <c r="I153">
        <v>5</v>
      </c>
      <c r="J153">
        <v>2</v>
      </c>
      <c r="K153">
        <v>0</v>
      </c>
      <c r="L153">
        <v>0</v>
      </c>
      <c r="M153">
        <v>0</v>
      </c>
      <c r="N153">
        <v>2</v>
      </c>
      <c r="O153">
        <v>0</v>
      </c>
      <c r="P153" s="182">
        <v>1</v>
      </c>
      <c r="Q153">
        <v>0</v>
      </c>
      <c r="R153">
        <v>0</v>
      </c>
      <c r="S153">
        <v>0</v>
      </c>
      <c r="T153">
        <v>0</v>
      </c>
      <c r="U153" s="18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0</v>
      </c>
      <c r="AC153" s="184">
        <v>0</v>
      </c>
      <c r="AD153">
        <v>0</v>
      </c>
      <c r="AE153">
        <v>0</v>
      </c>
      <c r="AF153">
        <v>0</v>
      </c>
      <c r="AG153">
        <v>0</v>
      </c>
      <c r="AH153" s="185"/>
      <c r="AP153" s="186"/>
      <c r="AU153" s="187"/>
      <c r="BC153" s="188"/>
      <c r="BH153" s="189"/>
      <c r="BP153" s="190"/>
      <c r="BU153" s="191"/>
      <c r="CC153" s="192"/>
    </row>
    <row r="154" spans="1:129" x14ac:dyDescent="0.25">
      <c r="A154" s="362" t="s">
        <v>993</v>
      </c>
      <c r="B154">
        <v>1.1299999999999999</v>
      </c>
      <c r="C154">
        <v>1.1499999999999999</v>
      </c>
      <c r="H154" s="193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s="194">
        <v>0</v>
      </c>
      <c r="Q154">
        <v>0</v>
      </c>
      <c r="R154">
        <v>0</v>
      </c>
      <c r="S154">
        <v>0</v>
      </c>
      <c r="T154">
        <v>0</v>
      </c>
      <c r="U154" s="195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 s="196">
        <v>0</v>
      </c>
      <c r="AD154">
        <v>0</v>
      </c>
      <c r="AE154">
        <v>0</v>
      </c>
      <c r="AF154">
        <v>0</v>
      </c>
      <c r="AG154">
        <v>0</v>
      </c>
      <c r="AH154" s="197"/>
      <c r="AP154" s="198"/>
      <c r="AU154" s="199"/>
      <c r="BC154" s="200"/>
      <c r="BH154" s="201"/>
      <c r="BP154" s="202"/>
      <c r="BU154" s="203"/>
      <c r="CC154" s="204"/>
    </row>
    <row r="155" spans="1:129" x14ac:dyDescent="0.25">
      <c r="A155" s="205" t="s">
        <v>994</v>
      </c>
      <c r="B155">
        <v>1.37</v>
      </c>
      <c r="C155">
        <v>1.08</v>
      </c>
      <c r="H155" s="206">
        <v>0</v>
      </c>
      <c r="I155">
        <v>4</v>
      </c>
      <c r="J155">
        <v>1</v>
      </c>
      <c r="K155">
        <v>0</v>
      </c>
      <c r="L155">
        <v>0</v>
      </c>
      <c r="M155">
        <v>0</v>
      </c>
      <c r="N155">
        <v>2</v>
      </c>
      <c r="O155">
        <v>0</v>
      </c>
      <c r="P155" s="207">
        <v>0</v>
      </c>
      <c r="Q155">
        <v>0</v>
      </c>
      <c r="R155">
        <v>0</v>
      </c>
      <c r="S155">
        <v>0</v>
      </c>
      <c r="T155">
        <v>0</v>
      </c>
      <c r="U155" s="208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s="209">
        <v>0</v>
      </c>
      <c r="AD155">
        <v>0</v>
      </c>
      <c r="AE155">
        <v>0</v>
      </c>
      <c r="AF155">
        <v>0</v>
      </c>
      <c r="AG155">
        <v>0</v>
      </c>
      <c r="AH155" s="210"/>
      <c r="AP155" s="211"/>
      <c r="AU155" s="212"/>
      <c r="BC155" s="213"/>
      <c r="BH155" s="214"/>
      <c r="BP155" s="215"/>
      <c r="BU155" s="216"/>
      <c r="CC155" s="217"/>
    </row>
    <row r="156" spans="1:129" x14ac:dyDescent="0.25">
      <c r="A156" s="40" t="s">
        <v>1018</v>
      </c>
      <c r="B156" s="40"/>
      <c r="C156" s="40"/>
      <c r="D156" s="40"/>
      <c r="E156" s="40"/>
      <c r="F156" s="40"/>
      <c r="G156" s="40"/>
      <c r="H156" s="381"/>
      <c r="P156" s="382"/>
      <c r="U156" s="383"/>
      <c r="AC156" s="384"/>
      <c r="AH156" s="385"/>
      <c r="AP156" s="386"/>
      <c r="AU156" s="387"/>
      <c r="BC156" s="388"/>
      <c r="BH156" s="389"/>
      <c r="BP156" s="390"/>
      <c r="BU156" s="391"/>
      <c r="CC156" s="392"/>
    </row>
    <row r="157" spans="1:129" x14ac:dyDescent="0.25">
      <c r="A157" s="393" t="s">
        <v>1039</v>
      </c>
      <c r="B157">
        <v>1.43</v>
      </c>
      <c r="C157">
        <v>0.56999999999999995</v>
      </c>
      <c r="H157" s="394">
        <v>0</v>
      </c>
      <c r="I157">
        <v>3</v>
      </c>
      <c r="J157">
        <v>3</v>
      </c>
      <c r="K157">
        <v>0</v>
      </c>
      <c r="L157">
        <v>0</v>
      </c>
      <c r="M157">
        <v>0</v>
      </c>
      <c r="N157">
        <v>2</v>
      </c>
      <c r="O157">
        <v>0</v>
      </c>
      <c r="P157" s="395">
        <v>0</v>
      </c>
      <c r="Q157">
        <v>0</v>
      </c>
      <c r="R157">
        <v>1</v>
      </c>
      <c r="S157">
        <v>0</v>
      </c>
      <c r="T157">
        <v>0</v>
      </c>
      <c r="U157" s="396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4</v>
      </c>
      <c r="AB157">
        <v>0</v>
      </c>
      <c r="AC157" s="397">
        <v>0</v>
      </c>
      <c r="AD157">
        <v>0</v>
      </c>
      <c r="AE157">
        <v>0</v>
      </c>
      <c r="AF157">
        <v>0</v>
      </c>
      <c r="AG157">
        <v>0</v>
      </c>
      <c r="AH157" s="398"/>
      <c r="AP157" s="399"/>
      <c r="AU157" s="400"/>
      <c r="BC157" s="401"/>
      <c r="BH157" s="402"/>
      <c r="BP157" s="403"/>
      <c r="BU157" s="404"/>
      <c r="CC157" s="405"/>
    </row>
    <row r="158" spans="1:129" x14ac:dyDescent="0.25">
      <c r="A158" s="406" t="s">
        <v>1041</v>
      </c>
      <c r="B158">
        <v>1.49</v>
      </c>
      <c r="C158">
        <v>1.22</v>
      </c>
      <c r="H158" s="407">
        <v>0</v>
      </c>
      <c r="I158">
        <v>2</v>
      </c>
      <c r="J158">
        <v>2</v>
      </c>
      <c r="K158">
        <v>0</v>
      </c>
      <c r="L158">
        <v>0</v>
      </c>
      <c r="M158">
        <v>0</v>
      </c>
      <c r="N158">
        <v>5</v>
      </c>
      <c r="O158">
        <v>3</v>
      </c>
      <c r="P158" s="408">
        <v>0</v>
      </c>
      <c r="Q158">
        <v>0</v>
      </c>
      <c r="R158">
        <v>0</v>
      </c>
      <c r="S158">
        <v>0</v>
      </c>
      <c r="T158">
        <v>0</v>
      </c>
      <c r="U158" s="409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2</v>
      </c>
      <c r="AC158" s="410">
        <v>0</v>
      </c>
      <c r="AD158">
        <v>0</v>
      </c>
      <c r="AE158">
        <v>0</v>
      </c>
      <c r="AF158">
        <v>0</v>
      </c>
      <c r="AG158">
        <v>0</v>
      </c>
      <c r="AH158" s="411"/>
      <c r="AP158" s="412"/>
      <c r="AU158" s="413"/>
      <c r="BC158" s="414"/>
      <c r="BH158" s="415"/>
      <c r="BP158" s="416"/>
      <c r="BU158" s="417"/>
      <c r="CC158" s="418"/>
    </row>
    <row r="159" spans="1:129" x14ac:dyDescent="0.25">
      <c r="A159" s="419" t="s">
        <v>1042</v>
      </c>
      <c r="B159">
        <v>0.9</v>
      </c>
      <c r="C159">
        <v>0.67</v>
      </c>
      <c r="H159" s="420">
        <v>1</v>
      </c>
      <c r="I159">
        <v>2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1</v>
      </c>
      <c r="P159" s="421">
        <v>0</v>
      </c>
      <c r="Q159">
        <v>0</v>
      </c>
      <c r="R159">
        <v>0</v>
      </c>
      <c r="S159">
        <v>0</v>
      </c>
      <c r="T159">
        <v>0</v>
      </c>
      <c r="U159" s="422">
        <v>0</v>
      </c>
      <c r="V159">
        <v>2</v>
      </c>
      <c r="W159">
        <v>0</v>
      </c>
      <c r="X159">
        <v>0</v>
      </c>
      <c r="Y159">
        <v>0</v>
      </c>
      <c r="Z159">
        <v>0</v>
      </c>
      <c r="AA159">
        <v>5</v>
      </c>
      <c r="AB159">
        <v>1</v>
      </c>
      <c r="AC159" s="423">
        <v>0</v>
      </c>
      <c r="AD159">
        <v>0</v>
      </c>
      <c r="AE159">
        <v>0</v>
      </c>
      <c r="AF159">
        <v>0</v>
      </c>
      <c r="AG159">
        <v>0</v>
      </c>
      <c r="AH159" s="424"/>
      <c r="AP159" s="425"/>
      <c r="AU159" s="426"/>
      <c r="BC159" s="427"/>
      <c r="BH159" s="428"/>
      <c r="BP159" s="429"/>
      <c r="BU159" s="430"/>
      <c r="CC159" s="431"/>
    </row>
    <row r="160" spans="1:129" x14ac:dyDescent="0.25">
      <c r="A160" s="432" t="s">
        <v>1043</v>
      </c>
      <c r="B160">
        <v>0.84</v>
      </c>
      <c r="C160">
        <v>1.1299999999999999</v>
      </c>
      <c r="H160" s="433">
        <v>4</v>
      </c>
      <c r="I160">
        <v>2</v>
      </c>
      <c r="J160">
        <v>0</v>
      </c>
      <c r="K160">
        <v>1</v>
      </c>
      <c r="L160">
        <v>0</v>
      </c>
      <c r="M160">
        <v>0</v>
      </c>
      <c r="N160">
        <v>2</v>
      </c>
      <c r="O160">
        <v>2</v>
      </c>
      <c r="P160" s="434">
        <v>0</v>
      </c>
      <c r="Q160">
        <v>1</v>
      </c>
      <c r="R160">
        <v>0</v>
      </c>
      <c r="S160">
        <v>0</v>
      </c>
      <c r="T160">
        <v>0</v>
      </c>
      <c r="U160" s="435">
        <v>1</v>
      </c>
      <c r="V160">
        <v>1</v>
      </c>
      <c r="W160">
        <v>2</v>
      </c>
      <c r="X160">
        <v>0</v>
      </c>
      <c r="Y160">
        <v>0</v>
      </c>
      <c r="Z160">
        <v>0</v>
      </c>
      <c r="AA160">
        <v>4</v>
      </c>
      <c r="AB160">
        <v>0</v>
      </c>
      <c r="AC160" s="436">
        <v>0</v>
      </c>
      <c r="AD160">
        <v>1</v>
      </c>
      <c r="AE160">
        <v>1</v>
      </c>
      <c r="AF160">
        <v>0</v>
      </c>
      <c r="AG160">
        <v>0</v>
      </c>
      <c r="AH160" s="437"/>
      <c r="AP160" s="438"/>
      <c r="AU160" s="439"/>
      <c r="BC160" s="440"/>
      <c r="BH160" s="441"/>
      <c r="BP160" s="442"/>
      <c r="BU160" s="443"/>
      <c r="CC160" s="444"/>
    </row>
    <row r="161" spans="1:123" x14ac:dyDescent="0.25">
      <c r="A161" s="445" t="s">
        <v>1045</v>
      </c>
      <c r="B161">
        <v>1.69</v>
      </c>
      <c r="C161">
        <v>1.59</v>
      </c>
      <c r="H161" s="446">
        <v>1</v>
      </c>
      <c r="I161">
        <v>4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 s="447">
        <v>0</v>
      </c>
      <c r="Q161">
        <v>0</v>
      </c>
      <c r="R161">
        <v>0</v>
      </c>
      <c r="S161">
        <v>0</v>
      </c>
      <c r="T161">
        <v>0</v>
      </c>
      <c r="U161" s="448">
        <v>0</v>
      </c>
      <c r="V161">
        <v>1</v>
      </c>
      <c r="W161">
        <v>1</v>
      </c>
      <c r="X161">
        <v>0</v>
      </c>
      <c r="Y161">
        <v>0</v>
      </c>
      <c r="Z161">
        <v>0</v>
      </c>
      <c r="AA161">
        <v>2</v>
      </c>
      <c r="AB161">
        <v>0</v>
      </c>
      <c r="AC161" s="449">
        <v>0</v>
      </c>
      <c r="AD161">
        <v>0</v>
      </c>
      <c r="AE161">
        <v>0</v>
      </c>
      <c r="AF161">
        <v>0</v>
      </c>
      <c r="AG161">
        <v>0</v>
      </c>
      <c r="AH161" s="450"/>
      <c r="AP161" s="451"/>
      <c r="AU161" s="452"/>
      <c r="BC161" s="453"/>
      <c r="BH161" s="454"/>
      <c r="BP161" s="455"/>
      <c r="BU161" s="456"/>
      <c r="CC161" s="457"/>
    </row>
    <row r="162" spans="1:123" x14ac:dyDescent="0.25">
      <c r="A162" s="458" t="s">
        <v>1046</v>
      </c>
      <c r="B162">
        <v>1.18</v>
      </c>
      <c r="C162">
        <v>1.36</v>
      </c>
      <c r="H162" s="459">
        <v>3</v>
      </c>
      <c r="I162">
        <v>5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4</v>
      </c>
      <c r="P162" s="460">
        <v>0</v>
      </c>
      <c r="Q162">
        <v>0</v>
      </c>
      <c r="R162">
        <v>0</v>
      </c>
      <c r="S162">
        <v>0</v>
      </c>
      <c r="T162">
        <v>0</v>
      </c>
      <c r="U162" s="461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2</v>
      </c>
      <c r="AB162">
        <v>1</v>
      </c>
      <c r="AC162" s="462">
        <v>0</v>
      </c>
      <c r="AD162">
        <v>0</v>
      </c>
      <c r="AE162">
        <v>0</v>
      </c>
      <c r="AF162">
        <v>0</v>
      </c>
      <c r="AG162">
        <v>0</v>
      </c>
      <c r="AH162" s="463"/>
      <c r="AP162" s="464"/>
      <c r="AU162" s="465"/>
      <c r="BC162" s="466"/>
      <c r="BH162" s="467"/>
      <c r="BP162" s="468"/>
      <c r="BU162" s="469"/>
      <c r="CC162" s="470"/>
    </row>
    <row r="163" spans="1:123" x14ac:dyDescent="0.25">
      <c r="A163" s="636" t="s">
        <v>1027</v>
      </c>
      <c r="B163" s="636"/>
      <c r="C163" s="636"/>
      <c r="D163" s="636"/>
      <c r="E163" s="636"/>
      <c r="F163" s="636"/>
      <c r="G163" s="636"/>
      <c r="H163" s="471"/>
      <c r="P163" s="472"/>
      <c r="U163" s="473"/>
      <c r="AC163" s="474"/>
      <c r="AH163" s="475"/>
      <c r="AP163" s="476"/>
      <c r="AU163" s="477"/>
      <c r="BC163" s="478"/>
      <c r="BH163" s="479"/>
      <c r="BP163" s="480"/>
      <c r="BU163" s="481"/>
      <c r="CC163" s="482"/>
    </row>
    <row r="164" spans="1:123" x14ac:dyDescent="0.25">
      <c r="A164" s="483" t="s">
        <v>1048</v>
      </c>
      <c r="B164">
        <v>1.1499999999999999</v>
      </c>
      <c r="C164">
        <v>0.64</v>
      </c>
      <c r="D164">
        <v>1.26</v>
      </c>
      <c r="H164" s="484">
        <v>4</v>
      </c>
      <c r="I164">
        <v>4</v>
      </c>
      <c r="J164">
        <v>1</v>
      </c>
      <c r="K164">
        <v>0</v>
      </c>
      <c r="L164">
        <v>0</v>
      </c>
      <c r="M164">
        <v>1</v>
      </c>
      <c r="N164">
        <v>3</v>
      </c>
      <c r="O164">
        <v>1</v>
      </c>
      <c r="P164" s="485">
        <v>0</v>
      </c>
      <c r="Q164">
        <v>0</v>
      </c>
      <c r="R164">
        <v>0</v>
      </c>
      <c r="S164">
        <v>0</v>
      </c>
      <c r="T164">
        <v>0</v>
      </c>
      <c r="U164" s="486">
        <v>0</v>
      </c>
      <c r="V164">
        <v>1</v>
      </c>
      <c r="W164">
        <v>1</v>
      </c>
      <c r="X164">
        <v>0</v>
      </c>
      <c r="Y164">
        <v>0</v>
      </c>
      <c r="Z164">
        <v>0</v>
      </c>
      <c r="AA164">
        <v>1</v>
      </c>
      <c r="AB164">
        <v>0</v>
      </c>
      <c r="AC164" s="487">
        <v>0</v>
      </c>
      <c r="AD164">
        <v>0</v>
      </c>
      <c r="AE164">
        <v>0</v>
      </c>
      <c r="AF164">
        <v>0</v>
      </c>
      <c r="AG164">
        <v>0</v>
      </c>
      <c r="AH164" s="488">
        <v>3</v>
      </c>
      <c r="AI164">
        <v>3</v>
      </c>
      <c r="AJ164">
        <v>0</v>
      </c>
      <c r="AK164">
        <v>0</v>
      </c>
      <c r="AL164">
        <v>0</v>
      </c>
      <c r="AM164">
        <v>0</v>
      </c>
      <c r="AN164">
        <v>4</v>
      </c>
      <c r="AO164">
        <v>1</v>
      </c>
      <c r="AP164" s="489">
        <v>0</v>
      </c>
      <c r="AQ164">
        <v>0</v>
      </c>
      <c r="AR164">
        <v>0</v>
      </c>
      <c r="AS164">
        <v>0</v>
      </c>
      <c r="AT164">
        <v>0</v>
      </c>
      <c r="AU164" s="490"/>
      <c r="BC164" s="491"/>
      <c r="BH164" s="492"/>
      <c r="BP164" s="493"/>
      <c r="BU164" s="494"/>
      <c r="CC164" s="495"/>
    </row>
    <row r="165" spans="1:123" x14ac:dyDescent="0.25">
      <c r="A165" s="496" t="s">
        <v>1050</v>
      </c>
      <c r="B165">
        <v>0.94</v>
      </c>
      <c r="C165">
        <v>1.22</v>
      </c>
      <c r="D165">
        <v>0.84</v>
      </c>
      <c r="H165" s="497">
        <v>0</v>
      </c>
      <c r="I165">
        <v>3</v>
      </c>
      <c r="J165">
        <v>2</v>
      </c>
      <c r="K165">
        <v>0</v>
      </c>
      <c r="L165">
        <v>0</v>
      </c>
      <c r="M165">
        <v>0</v>
      </c>
      <c r="N165">
        <v>3</v>
      </c>
      <c r="O165">
        <v>0</v>
      </c>
      <c r="P165" s="498">
        <v>0</v>
      </c>
      <c r="Q165">
        <v>0</v>
      </c>
      <c r="R165">
        <v>0</v>
      </c>
      <c r="S165">
        <v>0</v>
      </c>
      <c r="T165">
        <v>0</v>
      </c>
      <c r="U165" s="499">
        <v>1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3</v>
      </c>
      <c r="AB165">
        <v>0</v>
      </c>
      <c r="AC165" s="500">
        <v>0</v>
      </c>
      <c r="AD165">
        <v>1</v>
      </c>
      <c r="AE165">
        <v>0</v>
      </c>
      <c r="AF165">
        <v>0</v>
      </c>
      <c r="AG165">
        <v>0</v>
      </c>
      <c r="AH165" s="501">
        <v>4</v>
      </c>
      <c r="AI165">
        <v>2</v>
      </c>
      <c r="AJ165">
        <v>1</v>
      </c>
      <c r="AK165">
        <v>0</v>
      </c>
      <c r="AL165">
        <v>0</v>
      </c>
      <c r="AM165">
        <v>0</v>
      </c>
      <c r="AN165">
        <v>2</v>
      </c>
      <c r="AO165">
        <v>0</v>
      </c>
      <c r="AP165" s="502">
        <v>0</v>
      </c>
      <c r="AQ165">
        <v>0</v>
      </c>
      <c r="AR165">
        <v>1</v>
      </c>
      <c r="AS165">
        <v>0</v>
      </c>
      <c r="AT165">
        <v>0</v>
      </c>
      <c r="AU165" s="503"/>
      <c r="BC165" s="504"/>
      <c r="BH165" s="505"/>
      <c r="BP165" s="506"/>
      <c r="BU165" s="507"/>
      <c r="CC165" s="508"/>
    </row>
    <row r="166" spans="1:123" ht="15.75" customHeight="1" x14ac:dyDescent="0.25">
      <c r="A166" s="35"/>
      <c r="B166" s="36">
        <f t="shared" ref="B166:G166" si="29">AVERAGE(B3:B165)</f>
        <v>1.2041044776119409</v>
      </c>
      <c r="C166" s="36">
        <f t="shared" si="29"/>
        <v>1.1783064516129029</v>
      </c>
      <c r="D166" s="36">
        <f t="shared" si="29"/>
        <v>1.1756790123456793</v>
      </c>
      <c r="E166" s="36">
        <f t="shared" si="29"/>
        <v>0.66500000000000004</v>
      </c>
      <c r="F166" s="36">
        <f t="shared" si="29"/>
        <v>1.3018181818181818</v>
      </c>
      <c r="G166" s="36">
        <f t="shared" si="29"/>
        <v>0.90166666666666673</v>
      </c>
      <c r="H166" s="47">
        <f t="shared" ref="H166:AG166" si="30">AVERAGE(H3:H165)</f>
        <v>0.70149253731343286</v>
      </c>
      <c r="I166" s="36">
        <f t="shared" si="30"/>
        <v>2.2777777777777777</v>
      </c>
      <c r="J166" s="36">
        <f t="shared" si="30"/>
        <v>0.89682539682539686</v>
      </c>
      <c r="K166" s="36">
        <f t="shared" si="30"/>
        <v>0.1111111111111111</v>
      </c>
      <c r="L166" s="36">
        <f t="shared" si="30"/>
        <v>3.968253968253968E-2</v>
      </c>
      <c r="M166" s="36">
        <f t="shared" si="30"/>
        <v>0.17460317460317459</v>
      </c>
      <c r="N166" s="36">
        <f t="shared" si="30"/>
        <v>2.0079365079365079</v>
      </c>
      <c r="O166" s="36">
        <f t="shared" si="30"/>
        <v>0.47014925373134331</v>
      </c>
      <c r="P166" s="67">
        <f t="shared" si="30"/>
        <v>0.16666666666666666</v>
      </c>
      <c r="Q166" s="36">
        <f t="shared" si="30"/>
        <v>0.12698412698412698</v>
      </c>
      <c r="R166" s="36">
        <f t="shared" si="30"/>
        <v>5.5555555555555552E-2</v>
      </c>
      <c r="S166" s="36">
        <f t="shared" si="30"/>
        <v>0</v>
      </c>
      <c r="T166" s="36">
        <f t="shared" si="30"/>
        <v>0</v>
      </c>
      <c r="U166" s="53">
        <f t="shared" si="30"/>
        <v>0.37903225806451613</v>
      </c>
      <c r="V166" s="36">
        <f t="shared" si="30"/>
        <v>0.93965517241379315</v>
      </c>
      <c r="W166" s="36">
        <f t="shared" si="30"/>
        <v>0.86956521739130432</v>
      </c>
      <c r="X166" s="36">
        <f t="shared" si="30"/>
        <v>0.20689655172413793</v>
      </c>
      <c r="Y166" s="36">
        <f t="shared" si="30"/>
        <v>8.6206896551724137E-3</v>
      </c>
      <c r="Z166" s="36">
        <f t="shared" si="30"/>
        <v>0.22413793103448276</v>
      </c>
      <c r="AA166" s="36">
        <f t="shared" si="30"/>
        <v>2.9741379310344827</v>
      </c>
      <c r="AB166" s="36">
        <f t="shared" si="30"/>
        <v>0.40322580645161288</v>
      </c>
      <c r="AC166" s="52">
        <f t="shared" si="30"/>
        <v>0.34482758620689657</v>
      </c>
      <c r="AD166" s="36">
        <f t="shared" si="30"/>
        <v>0.22413793103448276</v>
      </c>
      <c r="AE166" s="36">
        <f t="shared" si="30"/>
        <v>0.11206896551724138</v>
      </c>
      <c r="AF166" s="36">
        <f t="shared" si="30"/>
        <v>8.6206896551724137E-3</v>
      </c>
      <c r="AG166" s="36">
        <f t="shared" si="30"/>
        <v>0</v>
      </c>
      <c r="AH166" s="57">
        <f t="shared" ref="AH166:BM166" si="31">AVERAGE(AH3:AH165)</f>
        <v>0.72839506172839508</v>
      </c>
      <c r="AI166" s="36">
        <f t="shared" si="31"/>
        <v>2.0886075949367089</v>
      </c>
      <c r="AJ166" s="36">
        <f t="shared" si="31"/>
        <v>1</v>
      </c>
      <c r="AK166" s="36">
        <f t="shared" si="31"/>
        <v>0.20253164556962025</v>
      </c>
      <c r="AL166" s="36">
        <f t="shared" si="31"/>
        <v>5.0632911392405063E-2</v>
      </c>
      <c r="AM166" s="36">
        <f t="shared" si="31"/>
        <v>0.24050632911392406</v>
      </c>
      <c r="AN166" s="36">
        <f t="shared" si="31"/>
        <v>2.5443037974683542</v>
      </c>
      <c r="AO166" s="36">
        <f t="shared" si="31"/>
        <v>0.46913580246913578</v>
      </c>
      <c r="AP166" s="60">
        <f t="shared" si="31"/>
        <v>0.21518987341772153</v>
      </c>
      <c r="AQ166" s="36">
        <f t="shared" si="31"/>
        <v>0.15189873417721519</v>
      </c>
      <c r="AR166" s="36">
        <f t="shared" si="31"/>
        <v>8.8607594936708861E-2</v>
      </c>
      <c r="AS166" s="36">
        <f t="shared" si="31"/>
        <v>1.2658227848101266E-2</v>
      </c>
      <c r="AT166" s="36">
        <f t="shared" si="31"/>
        <v>0</v>
      </c>
      <c r="AU166" s="6">
        <f t="shared" si="31"/>
        <v>0</v>
      </c>
      <c r="AV166" s="36">
        <f t="shared" si="31"/>
        <v>0.75</v>
      </c>
      <c r="AW166" s="36">
        <f t="shared" si="31"/>
        <v>0.25</v>
      </c>
      <c r="AX166" s="36">
        <f t="shared" si="31"/>
        <v>0.25</v>
      </c>
      <c r="AY166" s="36">
        <f t="shared" si="31"/>
        <v>0</v>
      </c>
      <c r="AZ166" s="36">
        <f t="shared" si="31"/>
        <v>0</v>
      </c>
      <c r="BA166" s="36">
        <f t="shared" si="31"/>
        <v>1</v>
      </c>
      <c r="BB166" s="36">
        <f t="shared" si="31"/>
        <v>0</v>
      </c>
      <c r="BC166" s="13">
        <f t="shared" si="31"/>
        <v>0</v>
      </c>
      <c r="BD166" s="36">
        <f t="shared" si="31"/>
        <v>0</v>
      </c>
      <c r="BE166" s="36">
        <f t="shared" si="31"/>
        <v>0</v>
      </c>
      <c r="BF166" s="36">
        <f t="shared" si="31"/>
        <v>0</v>
      </c>
      <c r="BG166" s="36">
        <f t="shared" si="31"/>
        <v>0</v>
      </c>
      <c r="BH166" s="59">
        <f t="shared" si="31"/>
        <v>0.81818181818181823</v>
      </c>
      <c r="BI166" s="36">
        <f t="shared" si="31"/>
        <v>2.1818181818181817</v>
      </c>
      <c r="BJ166" s="36">
        <f t="shared" si="31"/>
        <v>1.2727272727272727</v>
      </c>
      <c r="BK166" s="36">
        <f t="shared" si="31"/>
        <v>0.27272727272727271</v>
      </c>
      <c r="BL166" s="36">
        <f t="shared" si="31"/>
        <v>0</v>
      </c>
      <c r="BM166" s="36">
        <f t="shared" si="31"/>
        <v>0.81818181818181823</v>
      </c>
      <c r="BN166" s="36">
        <f t="shared" ref="BN166:CG166" si="32">AVERAGE(BN3:BN165)</f>
        <v>2.3636363636363638</v>
      </c>
      <c r="BO166" s="36">
        <f t="shared" si="32"/>
        <v>0.36363636363636365</v>
      </c>
      <c r="BP166" s="60">
        <f t="shared" si="32"/>
        <v>9.0909090909090912E-2</v>
      </c>
      <c r="BQ166" s="36">
        <f t="shared" si="32"/>
        <v>0.18181818181818182</v>
      </c>
      <c r="BR166" s="36">
        <f t="shared" si="32"/>
        <v>0</v>
      </c>
      <c r="BS166" s="36">
        <f t="shared" si="32"/>
        <v>0</v>
      </c>
      <c r="BT166" s="36">
        <f t="shared" si="32"/>
        <v>0</v>
      </c>
      <c r="BU166" s="48">
        <f t="shared" si="32"/>
        <v>0.16666666666666666</v>
      </c>
      <c r="BV166" s="48">
        <f t="shared" si="32"/>
        <v>1.6666666666666667</v>
      </c>
      <c r="BW166" s="48">
        <f t="shared" si="32"/>
        <v>0.66666666666666663</v>
      </c>
      <c r="BX166" s="48">
        <f t="shared" si="32"/>
        <v>0</v>
      </c>
      <c r="BY166" s="48">
        <f t="shared" si="32"/>
        <v>0</v>
      </c>
      <c r="BZ166" s="48">
        <f t="shared" si="32"/>
        <v>0</v>
      </c>
      <c r="CA166" s="48">
        <f t="shared" si="32"/>
        <v>2</v>
      </c>
      <c r="CB166" s="48">
        <f t="shared" si="32"/>
        <v>0.16666666666666666</v>
      </c>
      <c r="CC166" s="13">
        <f t="shared" si="32"/>
        <v>0.33333333333333331</v>
      </c>
      <c r="CD166" s="48">
        <f t="shared" si="32"/>
        <v>0</v>
      </c>
      <c r="CE166" s="48">
        <f t="shared" si="32"/>
        <v>0</v>
      </c>
      <c r="CF166" s="48">
        <f t="shared" si="32"/>
        <v>0</v>
      </c>
      <c r="CG166" s="48">
        <f t="shared" si="32"/>
        <v>0</v>
      </c>
      <c r="CH166" s="35"/>
      <c r="CI166" s="35"/>
      <c r="CJ166" s="35"/>
      <c r="CK166" s="35"/>
      <c r="CL166" s="35"/>
      <c r="CM166" s="35"/>
      <c r="CN166" s="35"/>
      <c r="CO166" s="35"/>
      <c r="CP166" s="35"/>
      <c r="CQ166" s="35"/>
      <c r="CR166" s="35"/>
      <c r="CS166" s="35"/>
      <c r="CT166" s="35"/>
      <c r="CU166" s="35"/>
      <c r="CV166" s="35"/>
      <c r="CW166" s="35"/>
      <c r="CX166" s="35"/>
      <c r="CY166" s="35"/>
      <c r="CZ166" s="35"/>
      <c r="DA166" s="35"/>
      <c r="DB166" s="35"/>
      <c r="DC166" s="35"/>
      <c r="DD166" s="35"/>
      <c r="DE166" s="35"/>
      <c r="DF166" s="35"/>
      <c r="DG166" s="35"/>
      <c r="DH166" s="35"/>
      <c r="DI166" s="35"/>
      <c r="DJ166" s="35"/>
      <c r="DK166" s="35"/>
      <c r="DL166" s="35"/>
      <c r="DM166" s="35"/>
      <c r="DN166" s="35"/>
      <c r="DO166" s="35"/>
      <c r="DP166" s="35"/>
      <c r="DQ166" s="35"/>
      <c r="DR166" s="35"/>
      <c r="DS166" s="35"/>
    </row>
  </sheetData>
  <mergeCells count="30">
    <mergeCell ref="CJ4:CO4"/>
    <mergeCell ref="CP4:CU4"/>
    <mergeCell ref="CV4:DA4"/>
    <mergeCell ref="CJ6:CO6"/>
    <mergeCell ref="CP6:CU6"/>
    <mergeCell ref="CV6:DA6"/>
    <mergeCell ref="DB6:DG6"/>
    <mergeCell ref="DH6:DM6"/>
    <mergeCell ref="DN6:DS6"/>
    <mergeCell ref="CP3:CU3"/>
    <mergeCell ref="CV3:DA3"/>
    <mergeCell ref="DB3:DG3"/>
    <mergeCell ref="DH3:DM3"/>
    <mergeCell ref="DB4:DG4"/>
    <mergeCell ref="DH4:DM4"/>
    <mergeCell ref="DN4:DS4"/>
    <mergeCell ref="DN1:DS1"/>
    <mergeCell ref="CJ3:CO3"/>
    <mergeCell ref="DN3:DS3"/>
    <mergeCell ref="CJ1:CO1"/>
    <mergeCell ref="CP1:CU1"/>
    <mergeCell ref="CV1:DA1"/>
    <mergeCell ref="DB1:DG1"/>
    <mergeCell ref="DH1:DM1"/>
    <mergeCell ref="DT4:DY4"/>
    <mergeCell ref="DT6:DY6"/>
    <mergeCell ref="DZ3:EE3"/>
    <mergeCell ref="DZ1:EE1"/>
    <mergeCell ref="DT1:DY1"/>
    <mergeCell ref="DT3:DY3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637" t="s">
        <v>0</v>
      </c>
      <c r="C1" s="638"/>
      <c r="D1" s="639" t="s">
        <v>1</v>
      </c>
      <c r="E1" s="638"/>
      <c r="F1" s="640" t="s">
        <v>177</v>
      </c>
      <c r="G1" s="638"/>
      <c r="H1" s="637" t="s">
        <v>174</v>
      </c>
      <c r="I1" s="638"/>
      <c r="J1" s="639" t="s">
        <v>175</v>
      </c>
      <c r="K1" s="638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641" t="str">
        <f>"Mirage"&amp;" "&amp;H5/SUM(H5:I5)*100</f>
        <v>Mirage 25</v>
      </c>
      <c r="I3" s="642"/>
      <c r="J3" s="641" t="str">
        <f>"Inferno"&amp;" "&amp;ROUND(J5/SUM(J5:K5)*100,0)</f>
        <v>Inferno 40</v>
      </c>
      <c r="K3" s="642"/>
      <c r="L3" s="641" t="str">
        <f>"Overpass"&amp;" "&amp;ROUND(L5/SUM(L5:M5)*100,0)</f>
        <v>Overpass 67</v>
      </c>
      <c r="M3" s="642"/>
      <c r="N3" s="641" t="str">
        <f>"Vertigo"&amp;" "&amp;ROUND(N5/SUM(N5:O5)*100,0)</f>
        <v>Vertigo 80</v>
      </c>
      <c r="O3" s="642"/>
      <c r="P3" s="641" t="str">
        <f>"Ancient"&amp;" "&amp;ROUND(P5/SUM(P5:Q5)*100,0)</f>
        <v>Ancient 50</v>
      </c>
      <c r="Q3" s="642"/>
      <c r="R3" s="641" t="str">
        <f>"Anubis"&amp;" "&amp;ROUND(R5/SUM(R5:S5)*100,0)</f>
        <v>Anubis 67</v>
      </c>
      <c r="S3" s="642"/>
      <c r="T3" s="641" t="str">
        <f>"Dust II"&amp;" "&amp;ROUND(T5/SUM(T5:U5)*100,0)</f>
        <v>Dust II 100</v>
      </c>
      <c r="U3" s="642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641" t="s">
        <v>206</v>
      </c>
      <c r="I7" s="642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1"/>
      <c r="C16" s="21"/>
      <c r="D16" s="21"/>
      <c r="E16" s="21"/>
      <c r="F16" s="21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2"/>
      <c r="C21" s="22"/>
      <c r="D21" s="22"/>
      <c r="E21" s="22"/>
      <c r="F21" s="22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3"/>
      <c r="C28" s="23"/>
      <c r="D28" s="23"/>
      <c r="E28" s="23"/>
      <c r="F28" s="23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1"/>
      <c r="C31" s="21"/>
      <c r="D31" s="21"/>
      <c r="E31" s="21"/>
      <c r="F31" s="21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2"/>
      <c r="C36" s="22"/>
      <c r="D36" s="22"/>
      <c r="E36" s="22"/>
      <c r="F36" s="22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1"/>
      <c r="C41" s="21"/>
      <c r="D41" s="21"/>
      <c r="E41" s="21"/>
      <c r="F41" s="21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4" t="str">
        <f>CONCATENATE(SUM(B50:B90),"/",SUM(C50:C90),"/",SUM(D50:D90))</f>
        <v>474/152/499</v>
      </c>
      <c r="C44" s="24" t="str">
        <f>CONCATENATE(SUM(E50:E90),"/",SUM(F50:F90),"/",SUM(G50:G90))</f>
        <v>503/109/400</v>
      </c>
      <c r="D44" s="24" t="str">
        <f>CONCATENATE(SUM(H50:H90),"/",SUM(I50:I90),"/",SUM(J50:J90))</f>
        <v>154/61/155</v>
      </c>
      <c r="E44" s="24" t="str">
        <f>CONCATENATE(SUM(K50:K90),"/",SUM(L50:L90),"/",SUM(M50:M90))</f>
        <v>416/96/357</v>
      </c>
      <c r="F44" s="24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5">
        <f t="shared" ref="B50:B90" si="0">IFERROR(VALUE(MID(B3,1,FIND("/",B3)-1)),0)</f>
        <v>3</v>
      </c>
      <c r="C50" s="24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6">
        <f t="shared" ref="E50:E90" si="3">IFERROR(VALUE(MID(C3,1,FIND("/",C3)-1)),0)</f>
        <v>4</v>
      </c>
      <c r="F50" s="24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7">
        <f t="shared" ref="H50:H90" si="6">IFERROR(VALUE(MID(D3,1,FIND("/",D3)-1)),0)</f>
        <v>0</v>
      </c>
      <c r="I50" s="24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8">
        <f t="shared" ref="K50:K90" si="9">IFERROR(VALUE(MID(E3,1,FIND("/",E3)-1)),0)</f>
        <v>1</v>
      </c>
      <c r="L50" s="24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29">
        <f t="shared" ref="N50:N90" si="12">IFERROR(VALUE(MID(F3,1,FIND("/",F3)-1)),0)</f>
        <v>0</v>
      </c>
      <c r="O50" s="24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5">
        <f t="shared" si="0"/>
        <v>20</v>
      </c>
      <c r="C51" s="24">
        <f t="shared" si="1"/>
        <v>5</v>
      </c>
      <c r="D51" s="1">
        <f t="shared" si="2"/>
        <v>17</v>
      </c>
      <c r="E51" s="26">
        <f t="shared" si="3"/>
        <v>12</v>
      </c>
      <c r="F51" s="24">
        <f t="shared" si="4"/>
        <v>4</v>
      </c>
      <c r="G51" s="1">
        <f t="shared" si="5"/>
        <v>11</v>
      </c>
      <c r="H51" s="27">
        <f t="shared" si="6"/>
        <v>0</v>
      </c>
      <c r="I51" s="24">
        <f t="shared" si="7"/>
        <v>0</v>
      </c>
      <c r="J51" s="1">
        <f t="shared" si="8"/>
        <v>0</v>
      </c>
      <c r="K51" s="28">
        <f t="shared" si="9"/>
        <v>17</v>
      </c>
      <c r="L51" s="24">
        <f t="shared" si="10"/>
        <v>5</v>
      </c>
      <c r="M51" s="1">
        <f t="shared" si="11"/>
        <v>18</v>
      </c>
      <c r="N51" s="29">
        <f t="shared" si="12"/>
        <v>0</v>
      </c>
      <c r="O51" s="24">
        <f t="shared" si="13"/>
        <v>0</v>
      </c>
      <c r="P51" s="1">
        <f t="shared" si="14"/>
        <v>0</v>
      </c>
    </row>
    <row r="52" spans="2:18" ht="15.75" customHeight="1" x14ac:dyDescent="0.25">
      <c r="B52" s="25">
        <f t="shared" si="0"/>
        <v>12</v>
      </c>
      <c r="C52" s="24">
        <f t="shared" si="1"/>
        <v>5</v>
      </c>
      <c r="D52" s="1">
        <f t="shared" si="2"/>
        <v>16</v>
      </c>
      <c r="E52" s="26">
        <f t="shared" si="3"/>
        <v>12</v>
      </c>
      <c r="F52" s="24">
        <f t="shared" si="4"/>
        <v>5</v>
      </c>
      <c r="G52" s="1">
        <f t="shared" si="5"/>
        <v>15</v>
      </c>
      <c r="H52" s="27">
        <f t="shared" si="6"/>
        <v>0</v>
      </c>
      <c r="I52" s="24">
        <f t="shared" si="7"/>
        <v>0</v>
      </c>
      <c r="J52" s="1">
        <f t="shared" si="8"/>
        <v>0</v>
      </c>
      <c r="K52" s="28">
        <f t="shared" si="9"/>
        <v>7</v>
      </c>
      <c r="L52" s="24">
        <f t="shared" si="10"/>
        <v>3</v>
      </c>
      <c r="M52" s="1">
        <f t="shared" si="11"/>
        <v>16</v>
      </c>
      <c r="N52" s="29">
        <f t="shared" si="12"/>
        <v>0</v>
      </c>
      <c r="O52" s="24">
        <f t="shared" si="13"/>
        <v>0</v>
      </c>
      <c r="P52" s="1">
        <f t="shared" si="14"/>
        <v>0</v>
      </c>
      <c r="R52" s="24">
        <f>FIND("/",B3)</f>
        <v>2</v>
      </c>
    </row>
    <row r="53" spans="2:18" ht="15.75" customHeight="1" x14ac:dyDescent="0.25">
      <c r="B53" s="25">
        <f t="shared" si="0"/>
        <v>21</v>
      </c>
      <c r="C53" s="24">
        <f t="shared" si="1"/>
        <v>4</v>
      </c>
      <c r="D53" s="1">
        <f t="shared" si="2"/>
        <v>15</v>
      </c>
      <c r="E53" s="26">
        <f t="shared" si="3"/>
        <v>15</v>
      </c>
      <c r="F53" s="24">
        <f t="shared" si="4"/>
        <v>6</v>
      </c>
      <c r="G53" s="1">
        <f t="shared" si="5"/>
        <v>13</v>
      </c>
      <c r="H53" s="27">
        <f t="shared" si="6"/>
        <v>0</v>
      </c>
      <c r="I53" s="24">
        <f t="shared" si="7"/>
        <v>0</v>
      </c>
      <c r="J53" s="1">
        <f t="shared" si="8"/>
        <v>0</v>
      </c>
      <c r="K53" s="28">
        <f t="shared" si="9"/>
        <v>18</v>
      </c>
      <c r="L53" s="24">
        <f t="shared" si="10"/>
        <v>4</v>
      </c>
      <c r="M53" s="1">
        <f t="shared" si="11"/>
        <v>16</v>
      </c>
      <c r="N53" s="29">
        <f t="shared" si="12"/>
        <v>0</v>
      </c>
      <c r="O53" s="24">
        <f t="shared" si="13"/>
        <v>0</v>
      </c>
      <c r="P53" s="1">
        <f t="shared" si="14"/>
        <v>0</v>
      </c>
      <c r="R53" s="24">
        <f>FIND("/",B3,FIND("/",B3)+1)</f>
        <v>4</v>
      </c>
    </row>
    <row r="54" spans="2:18" ht="15.75" customHeight="1" x14ac:dyDescent="0.25">
      <c r="B54" s="25">
        <f t="shared" si="0"/>
        <v>22</v>
      </c>
      <c r="C54" s="24">
        <f t="shared" si="1"/>
        <v>3</v>
      </c>
      <c r="D54" s="1">
        <f t="shared" si="2"/>
        <v>15</v>
      </c>
      <c r="E54" s="26">
        <f t="shared" si="3"/>
        <v>7</v>
      </c>
      <c r="F54" s="24">
        <f t="shared" si="4"/>
        <v>7</v>
      </c>
      <c r="G54" s="1">
        <f t="shared" si="5"/>
        <v>17</v>
      </c>
      <c r="H54" s="27">
        <f t="shared" si="6"/>
        <v>0</v>
      </c>
      <c r="I54" s="24">
        <f t="shared" si="7"/>
        <v>0</v>
      </c>
      <c r="J54" s="1">
        <f t="shared" si="8"/>
        <v>0</v>
      </c>
      <c r="K54" s="28">
        <f t="shared" si="9"/>
        <v>17</v>
      </c>
      <c r="L54" s="24">
        <f t="shared" si="10"/>
        <v>11</v>
      </c>
      <c r="M54" s="1">
        <f t="shared" si="11"/>
        <v>0</v>
      </c>
      <c r="N54" s="29">
        <f t="shared" si="12"/>
        <v>0</v>
      </c>
      <c r="O54" s="24">
        <f t="shared" si="13"/>
        <v>0</v>
      </c>
      <c r="P54" s="1">
        <f t="shared" si="14"/>
        <v>0</v>
      </c>
      <c r="R54" s="24">
        <f>FIND("/",B4,FIND("/",B3,FIND("/",B3)+1)+1)</f>
        <v>5</v>
      </c>
    </row>
    <row r="55" spans="2:18" ht="15.75" customHeight="1" x14ac:dyDescent="0.25">
      <c r="B55" s="25">
        <f t="shared" si="0"/>
        <v>0</v>
      </c>
      <c r="C55" s="24">
        <f t="shared" si="1"/>
        <v>0</v>
      </c>
      <c r="D55" s="1">
        <f t="shared" si="2"/>
        <v>0</v>
      </c>
      <c r="E55" s="26">
        <f t="shared" si="3"/>
        <v>0</v>
      </c>
      <c r="F55" s="24">
        <f t="shared" si="4"/>
        <v>0</v>
      </c>
      <c r="G55" s="1">
        <f t="shared" si="5"/>
        <v>0</v>
      </c>
      <c r="H55" s="27">
        <f t="shared" si="6"/>
        <v>0</v>
      </c>
      <c r="I55" s="24">
        <f t="shared" si="7"/>
        <v>0</v>
      </c>
      <c r="J55" s="1">
        <f t="shared" si="8"/>
        <v>0</v>
      </c>
      <c r="K55" s="28">
        <f t="shared" si="9"/>
        <v>0</v>
      </c>
      <c r="L55" s="24">
        <f t="shared" si="10"/>
        <v>0</v>
      </c>
      <c r="M55" s="1">
        <f t="shared" si="11"/>
        <v>0</v>
      </c>
      <c r="N55" s="29">
        <f t="shared" si="12"/>
        <v>0</v>
      </c>
      <c r="O55" s="24">
        <f t="shared" si="13"/>
        <v>0</v>
      </c>
      <c r="P55" s="1">
        <f t="shared" si="14"/>
        <v>0</v>
      </c>
      <c r="R55" s="24" t="e">
        <f>FIND("/",B5,FIND("/",B5,FIND("/",B5)+2)+1)</f>
        <v>#VALUE!</v>
      </c>
    </row>
    <row r="56" spans="2:18" ht="15.75" customHeight="1" x14ac:dyDescent="0.25">
      <c r="B56" s="25">
        <f t="shared" si="0"/>
        <v>5</v>
      </c>
      <c r="C56" s="24">
        <f t="shared" si="1"/>
        <v>2</v>
      </c>
      <c r="D56" s="1">
        <f t="shared" si="2"/>
        <v>18</v>
      </c>
      <c r="E56" s="26">
        <f t="shared" si="3"/>
        <v>0</v>
      </c>
      <c r="F56" s="24">
        <f t="shared" si="4"/>
        <v>0</v>
      </c>
      <c r="G56" s="1">
        <f t="shared" si="5"/>
        <v>0</v>
      </c>
      <c r="H56" s="27">
        <f t="shared" si="6"/>
        <v>12</v>
      </c>
      <c r="I56" s="24">
        <f t="shared" si="7"/>
        <v>9</v>
      </c>
      <c r="J56" s="1">
        <f t="shared" si="8"/>
        <v>15</v>
      </c>
      <c r="K56" s="28">
        <f t="shared" si="9"/>
        <v>24</v>
      </c>
      <c r="L56" s="24">
        <f t="shared" si="10"/>
        <v>1</v>
      </c>
      <c r="M56" s="1">
        <f t="shared" si="11"/>
        <v>14</v>
      </c>
      <c r="N56" s="29">
        <f t="shared" si="12"/>
        <v>0</v>
      </c>
      <c r="O56" s="24">
        <f t="shared" si="13"/>
        <v>0</v>
      </c>
      <c r="P56" s="1">
        <f t="shared" si="14"/>
        <v>0</v>
      </c>
    </row>
    <row r="57" spans="2:18" ht="15.75" customHeight="1" x14ac:dyDescent="0.25">
      <c r="B57" s="25">
        <f t="shared" si="0"/>
        <v>5</v>
      </c>
      <c r="C57" s="24">
        <f t="shared" si="1"/>
        <v>3</v>
      </c>
      <c r="D57" s="1">
        <f t="shared" si="2"/>
        <v>15</v>
      </c>
      <c r="E57" s="26">
        <f t="shared" si="3"/>
        <v>0</v>
      </c>
      <c r="F57" s="24">
        <f t="shared" si="4"/>
        <v>0</v>
      </c>
      <c r="G57" s="1">
        <f t="shared" si="5"/>
        <v>0</v>
      </c>
      <c r="H57" s="27">
        <f t="shared" si="6"/>
        <v>11</v>
      </c>
      <c r="I57" s="24">
        <f t="shared" si="7"/>
        <v>4</v>
      </c>
      <c r="J57" s="1">
        <f t="shared" si="8"/>
        <v>13</v>
      </c>
      <c r="K57" s="28">
        <f t="shared" si="9"/>
        <v>5</v>
      </c>
      <c r="L57" s="24">
        <f t="shared" si="10"/>
        <v>4</v>
      </c>
      <c r="M57" s="1">
        <f t="shared" si="11"/>
        <v>15</v>
      </c>
      <c r="N57" s="29">
        <f t="shared" si="12"/>
        <v>0</v>
      </c>
      <c r="O57" s="24">
        <f t="shared" si="13"/>
        <v>0</v>
      </c>
      <c r="P57" s="1">
        <f t="shared" si="14"/>
        <v>0</v>
      </c>
    </row>
    <row r="58" spans="2:18" ht="15.75" customHeight="1" x14ac:dyDescent="0.25">
      <c r="B58" s="25">
        <f t="shared" si="0"/>
        <v>11</v>
      </c>
      <c r="C58" s="24">
        <f t="shared" si="1"/>
        <v>3</v>
      </c>
      <c r="D58" s="1">
        <f t="shared" si="2"/>
        <v>16</v>
      </c>
      <c r="E58" s="26">
        <f t="shared" si="3"/>
        <v>12</v>
      </c>
      <c r="F58" s="24">
        <f t="shared" si="4"/>
        <v>3</v>
      </c>
      <c r="G58" s="1">
        <f t="shared" si="5"/>
        <v>16</v>
      </c>
      <c r="H58" s="27">
        <f t="shared" si="6"/>
        <v>9</v>
      </c>
      <c r="I58" s="24">
        <f t="shared" si="7"/>
        <v>3</v>
      </c>
      <c r="J58" s="1">
        <f t="shared" si="8"/>
        <v>15</v>
      </c>
      <c r="K58" s="28">
        <f t="shared" si="9"/>
        <v>16</v>
      </c>
      <c r="L58" s="24">
        <f t="shared" si="10"/>
        <v>3</v>
      </c>
      <c r="M58" s="1">
        <f t="shared" si="11"/>
        <v>15</v>
      </c>
      <c r="N58" s="29">
        <f t="shared" si="12"/>
        <v>6</v>
      </c>
      <c r="O58" s="24">
        <f t="shared" si="13"/>
        <v>3</v>
      </c>
      <c r="P58" s="1">
        <f t="shared" si="14"/>
        <v>16</v>
      </c>
    </row>
    <row r="59" spans="2:18" ht="15.75" customHeight="1" x14ac:dyDescent="0.25">
      <c r="B59" s="25">
        <f t="shared" si="0"/>
        <v>17</v>
      </c>
      <c r="C59" s="24">
        <f t="shared" si="1"/>
        <v>4</v>
      </c>
      <c r="D59" s="1">
        <f t="shared" si="2"/>
        <v>12</v>
      </c>
      <c r="E59" s="26">
        <f t="shared" si="3"/>
        <v>14</v>
      </c>
      <c r="F59" s="24">
        <f t="shared" si="4"/>
        <v>6</v>
      </c>
      <c r="G59" s="1">
        <f t="shared" si="5"/>
        <v>12</v>
      </c>
      <c r="H59" s="27">
        <f t="shared" si="6"/>
        <v>14</v>
      </c>
      <c r="I59" s="24">
        <f t="shared" si="7"/>
        <v>6</v>
      </c>
      <c r="J59" s="1">
        <f t="shared" si="8"/>
        <v>15</v>
      </c>
      <c r="K59" s="28">
        <f t="shared" si="9"/>
        <v>19</v>
      </c>
      <c r="L59" s="24">
        <f t="shared" si="10"/>
        <v>2</v>
      </c>
      <c r="M59" s="1">
        <f t="shared" si="11"/>
        <v>15</v>
      </c>
      <c r="N59" s="29">
        <f t="shared" si="12"/>
        <v>13</v>
      </c>
      <c r="O59" s="24">
        <f t="shared" si="13"/>
        <v>4</v>
      </c>
      <c r="P59" s="1">
        <f t="shared" si="14"/>
        <v>14</v>
      </c>
    </row>
    <row r="60" spans="2:18" ht="15.75" customHeight="1" x14ac:dyDescent="0.25">
      <c r="B60" s="25">
        <f t="shared" si="0"/>
        <v>12</v>
      </c>
      <c r="C60" s="24">
        <f t="shared" si="1"/>
        <v>4</v>
      </c>
      <c r="D60" s="1">
        <f t="shared" si="2"/>
        <v>13</v>
      </c>
      <c r="E60" s="26">
        <f t="shared" si="3"/>
        <v>7</v>
      </c>
      <c r="F60" s="24">
        <f t="shared" si="4"/>
        <v>1</v>
      </c>
      <c r="G60" s="1">
        <f t="shared" si="5"/>
        <v>13</v>
      </c>
      <c r="H60" s="27">
        <f t="shared" si="6"/>
        <v>8</v>
      </c>
      <c r="I60" s="24">
        <f t="shared" si="7"/>
        <v>2</v>
      </c>
      <c r="J60" s="1">
        <f t="shared" si="8"/>
        <v>13</v>
      </c>
      <c r="K60" s="28">
        <f t="shared" si="9"/>
        <v>6</v>
      </c>
      <c r="L60" s="24">
        <f t="shared" si="10"/>
        <v>4</v>
      </c>
      <c r="M60" s="1">
        <f t="shared" si="11"/>
        <v>14</v>
      </c>
      <c r="N60" s="29">
        <f t="shared" si="12"/>
        <v>2</v>
      </c>
      <c r="O60" s="24">
        <f t="shared" si="13"/>
        <v>2</v>
      </c>
      <c r="P60" s="1">
        <f t="shared" si="14"/>
        <v>14</v>
      </c>
    </row>
    <row r="61" spans="2:18" ht="15.75" customHeight="1" x14ac:dyDescent="0.25">
      <c r="B61" s="25">
        <f t="shared" si="0"/>
        <v>16</v>
      </c>
      <c r="C61" s="24">
        <f t="shared" si="1"/>
        <v>6</v>
      </c>
      <c r="D61" s="1">
        <f t="shared" si="2"/>
        <v>13</v>
      </c>
      <c r="E61" s="26">
        <f t="shared" si="3"/>
        <v>21</v>
      </c>
      <c r="F61" s="24">
        <f t="shared" si="4"/>
        <v>5</v>
      </c>
      <c r="G61" s="1">
        <f t="shared" si="5"/>
        <v>7</v>
      </c>
      <c r="H61" s="27">
        <f t="shared" si="6"/>
        <v>14</v>
      </c>
      <c r="I61" s="24">
        <f t="shared" si="7"/>
        <v>8</v>
      </c>
      <c r="J61" s="1">
        <f t="shared" si="8"/>
        <v>15</v>
      </c>
      <c r="K61" s="28">
        <f t="shared" si="9"/>
        <v>26</v>
      </c>
      <c r="L61" s="24">
        <f t="shared" si="10"/>
        <v>2</v>
      </c>
      <c r="M61" s="1">
        <f t="shared" si="11"/>
        <v>12</v>
      </c>
      <c r="N61" s="29">
        <f t="shared" si="12"/>
        <v>8</v>
      </c>
      <c r="O61" s="24">
        <f t="shared" si="13"/>
        <v>4</v>
      </c>
      <c r="P61" s="1">
        <f t="shared" si="14"/>
        <v>15</v>
      </c>
    </row>
    <row r="62" spans="2:18" ht="15.75" customHeight="1" x14ac:dyDescent="0.25">
      <c r="B62" s="25">
        <f t="shared" si="0"/>
        <v>10</v>
      </c>
      <c r="C62" s="24">
        <f t="shared" si="1"/>
        <v>9</v>
      </c>
      <c r="D62" s="1">
        <f t="shared" si="2"/>
        <v>11</v>
      </c>
      <c r="E62" s="26">
        <f t="shared" si="3"/>
        <v>14</v>
      </c>
      <c r="F62" s="24">
        <f t="shared" si="4"/>
        <v>2</v>
      </c>
      <c r="G62" s="1">
        <f t="shared" si="5"/>
        <v>16</v>
      </c>
      <c r="H62" s="27">
        <f t="shared" si="6"/>
        <v>16</v>
      </c>
      <c r="I62" s="24">
        <f t="shared" si="7"/>
        <v>6</v>
      </c>
      <c r="J62" s="1">
        <f t="shared" si="8"/>
        <v>8</v>
      </c>
      <c r="K62" s="28">
        <f t="shared" si="9"/>
        <v>27</v>
      </c>
      <c r="L62" s="24">
        <f t="shared" si="10"/>
        <v>6</v>
      </c>
      <c r="M62" s="1">
        <f t="shared" si="11"/>
        <v>10</v>
      </c>
      <c r="N62" s="29">
        <f t="shared" si="12"/>
        <v>9</v>
      </c>
      <c r="O62" s="24">
        <f t="shared" si="13"/>
        <v>4</v>
      </c>
      <c r="P62" s="1">
        <f t="shared" si="14"/>
        <v>9</v>
      </c>
    </row>
    <row r="63" spans="2:18" ht="15.75" customHeight="1" x14ac:dyDescent="0.25">
      <c r="B63" s="25">
        <f t="shared" si="0"/>
        <v>0</v>
      </c>
      <c r="C63" s="24">
        <f t="shared" si="1"/>
        <v>0</v>
      </c>
      <c r="D63" s="1">
        <f t="shared" si="2"/>
        <v>0</v>
      </c>
      <c r="E63" s="26">
        <f t="shared" si="3"/>
        <v>0</v>
      </c>
      <c r="F63" s="24">
        <f t="shared" si="4"/>
        <v>0</v>
      </c>
      <c r="G63" s="1">
        <f t="shared" si="5"/>
        <v>0</v>
      </c>
      <c r="H63" s="27">
        <f t="shared" si="6"/>
        <v>0</v>
      </c>
      <c r="I63" s="24">
        <f t="shared" si="7"/>
        <v>0</v>
      </c>
      <c r="J63" s="1">
        <f t="shared" si="8"/>
        <v>0</v>
      </c>
      <c r="K63" s="28">
        <f t="shared" si="9"/>
        <v>0</v>
      </c>
      <c r="L63" s="24">
        <f t="shared" si="10"/>
        <v>0</v>
      </c>
      <c r="M63" s="1">
        <f t="shared" si="11"/>
        <v>0</v>
      </c>
      <c r="N63" s="29">
        <f t="shared" si="12"/>
        <v>0</v>
      </c>
      <c r="O63" s="24">
        <f t="shared" si="13"/>
        <v>0</v>
      </c>
      <c r="P63" s="1">
        <f t="shared" si="14"/>
        <v>0</v>
      </c>
    </row>
    <row r="64" spans="2:18" ht="15.75" customHeight="1" x14ac:dyDescent="0.25">
      <c r="B64" s="25">
        <f t="shared" si="0"/>
        <v>15</v>
      </c>
      <c r="C64" s="24">
        <f t="shared" si="1"/>
        <v>8</v>
      </c>
      <c r="D64" s="1">
        <f t="shared" si="2"/>
        <v>22</v>
      </c>
      <c r="E64" s="26">
        <f t="shared" si="3"/>
        <v>25</v>
      </c>
      <c r="F64" s="24">
        <f t="shared" si="4"/>
        <v>6</v>
      </c>
      <c r="G64" s="1">
        <f t="shared" si="5"/>
        <v>23</v>
      </c>
      <c r="H64" s="27">
        <f t="shared" si="6"/>
        <v>0</v>
      </c>
      <c r="I64" s="24">
        <f t="shared" si="7"/>
        <v>0</v>
      </c>
      <c r="J64" s="1">
        <f t="shared" si="8"/>
        <v>0</v>
      </c>
      <c r="K64" s="28">
        <f t="shared" si="9"/>
        <v>21</v>
      </c>
      <c r="L64" s="24">
        <f t="shared" si="10"/>
        <v>6</v>
      </c>
      <c r="M64" s="1">
        <f t="shared" si="11"/>
        <v>20</v>
      </c>
      <c r="N64" s="29">
        <f t="shared" si="12"/>
        <v>0</v>
      </c>
      <c r="O64" s="24">
        <f t="shared" si="13"/>
        <v>0</v>
      </c>
      <c r="P64" s="1">
        <f t="shared" si="14"/>
        <v>0</v>
      </c>
    </row>
    <row r="65" spans="2:16" ht="15.75" customHeight="1" x14ac:dyDescent="0.25">
      <c r="B65" s="25">
        <f t="shared" si="0"/>
        <v>10</v>
      </c>
      <c r="C65" s="24">
        <f t="shared" si="1"/>
        <v>3</v>
      </c>
      <c r="D65" s="1">
        <f t="shared" si="2"/>
        <v>17</v>
      </c>
      <c r="E65" s="26">
        <f t="shared" si="3"/>
        <v>18</v>
      </c>
      <c r="F65" s="24">
        <f t="shared" si="4"/>
        <v>1</v>
      </c>
      <c r="G65" s="1">
        <f t="shared" si="5"/>
        <v>15</v>
      </c>
      <c r="H65" s="27">
        <f t="shared" si="6"/>
        <v>0</v>
      </c>
      <c r="I65" s="24">
        <f t="shared" si="7"/>
        <v>0</v>
      </c>
      <c r="J65" s="1">
        <f t="shared" si="8"/>
        <v>0</v>
      </c>
      <c r="K65" s="28">
        <f t="shared" si="9"/>
        <v>18</v>
      </c>
      <c r="L65" s="24">
        <f t="shared" si="10"/>
        <v>2</v>
      </c>
      <c r="M65" s="1">
        <f t="shared" si="11"/>
        <v>18</v>
      </c>
      <c r="N65" s="29">
        <f t="shared" si="12"/>
        <v>0</v>
      </c>
      <c r="O65" s="24">
        <f t="shared" si="13"/>
        <v>0</v>
      </c>
      <c r="P65" s="1">
        <f t="shared" si="14"/>
        <v>0</v>
      </c>
    </row>
    <row r="66" spans="2:16" ht="15.75" customHeight="1" x14ac:dyDescent="0.25">
      <c r="B66" s="25">
        <f t="shared" si="0"/>
        <v>20</v>
      </c>
      <c r="C66" s="24">
        <f t="shared" si="1"/>
        <v>4</v>
      </c>
      <c r="D66" s="1">
        <f t="shared" si="2"/>
        <v>16</v>
      </c>
      <c r="E66" s="26">
        <f t="shared" si="3"/>
        <v>15</v>
      </c>
      <c r="F66" s="24">
        <f t="shared" si="4"/>
        <v>2</v>
      </c>
      <c r="G66" s="1">
        <f t="shared" si="5"/>
        <v>10</v>
      </c>
      <c r="H66" s="27">
        <f t="shared" si="6"/>
        <v>0</v>
      </c>
      <c r="I66" s="24">
        <f t="shared" si="7"/>
        <v>0</v>
      </c>
      <c r="J66" s="1">
        <f t="shared" si="8"/>
        <v>0</v>
      </c>
      <c r="K66" s="28">
        <f t="shared" si="9"/>
        <v>13</v>
      </c>
      <c r="L66" s="24">
        <f t="shared" si="10"/>
        <v>3</v>
      </c>
      <c r="M66" s="1">
        <f t="shared" si="11"/>
        <v>12</v>
      </c>
      <c r="N66" s="29">
        <f t="shared" si="12"/>
        <v>0</v>
      </c>
      <c r="O66" s="24">
        <f t="shared" si="13"/>
        <v>0</v>
      </c>
      <c r="P66" s="1">
        <f t="shared" si="14"/>
        <v>0</v>
      </c>
    </row>
    <row r="67" spans="2:16" ht="15.75" customHeight="1" x14ac:dyDescent="0.25">
      <c r="B67" s="25">
        <f t="shared" si="0"/>
        <v>12</v>
      </c>
      <c r="C67" s="24">
        <f t="shared" si="1"/>
        <v>10</v>
      </c>
      <c r="D67" s="1">
        <v>20</v>
      </c>
      <c r="E67" s="26">
        <f t="shared" si="3"/>
        <v>24</v>
      </c>
      <c r="F67" s="24">
        <f t="shared" si="4"/>
        <v>2</v>
      </c>
      <c r="G67" s="1">
        <f t="shared" si="5"/>
        <v>16</v>
      </c>
      <c r="H67" s="27">
        <f t="shared" si="6"/>
        <v>0</v>
      </c>
      <c r="I67" s="24">
        <f t="shared" si="7"/>
        <v>0</v>
      </c>
      <c r="J67" s="1">
        <f t="shared" si="8"/>
        <v>0</v>
      </c>
      <c r="K67" s="28">
        <f t="shared" si="9"/>
        <v>12</v>
      </c>
      <c r="L67" s="24">
        <f t="shared" si="10"/>
        <v>2</v>
      </c>
      <c r="M67" s="1">
        <f t="shared" si="11"/>
        <v>16</v>
      </c>
      <c r="N67" s="29">
        <f t="shared" si="12"/>
        <v>0</v>
      </c>
      <c r="O67" s="24">
        <f t="shared" si="13"/>
        <v>0</v>
      </c>
      <c r="P67" s="1">
        <f t="shared" si="14"/>
        <v>0</v>
      </c>
    </row>
    <row r="68" spans="2:16" ht="15.75" customHeight="1" x14ac:dyDescent="0.25">
      <c r="B68" s="25">
        <f t="shared" si="0"/>
        <v>0</v>
      </c>
      <c r="C68" s="24">
        <f t="shared" si="1"/>
        <v>0</v>
      </c>
      <c r="D68" s="1">
        <f t="shared" ref="D68:D90" si="15">IFERROR(VALUE(MID(B21,FIND("/",B21)+3,FIND("/",B21,FIND("/",B21)+1)-FIND("/",B21))),0)</f>
        <v>0</v>
      </c>
      <c r="E68" s="26">
        <f t="shared" si="3"/>
        <v>0</v>
      </c>
      <c r="F68" s="24">
        <f t="shared" si="4"/>
        <v>0</v>
      </c>
      <c r="G68" s="1">
        <f t="shared" si="5"/>
        <v>0</v>
      </c>
      <c r="H68" s="27">
        <f t="shared" si="6"/>
        <v>0</v>
      </c>
      <c r="I68" s="24">
        <f t="shared" si="7"/>
        <v>0</v>
      </c>
      <c r="J68" s="1">
        <f t="shared" si="8"/>
        <v>0</v>
      </c>
      <c r="K68" s="28">
        <f t="shared" si="9"/>
        <v>0</v>
      </c>
      <c r="L68" s="24">
        <f t="shared" si="10"/>
        <v>0</v>
      </c>
      <c r="M68" s="1">
        <f t="shared" si="11"/>
        <v>0</v>
      </c>
      <c r="N68" s="29">
        <f t="shared" si="12"/>
        <v>0</v>
      </c>
      <c r="O68" s="24">
        <f t="shared" si="13"/>
        <v>0</v>
      </c>
      <c r="P68" s="1">
        <f t="shared" si="14"/>
        <v>0</v>
      </c>
    </row>
    <row r="69" spans="2:16" ht="15.75" customHeight="1" x14ac:dyDescent="0.25">
      <c r="B69" s="25">
        <f t="shared" si="0"/>
        <v>13</v>
      </c>
      <c r="C69" s="24">
        <f t="shared" si="1"/>
        <v>7</v>
      </c>
      <c r="D69" s="1">
        <f t="shared" si="15"/>
        <v>17</v>
      </c>
      <c r="E69" s="26">
        <f t="shared" si="3"/>
        <v>24</v>
      </c>
      <c r="F69" s="24">
        <f t="shared" si="4"/>
        <v>3</v>
      </c>
      <c r="G69" s="1">
        <f t="shared" si="5"/>
        <v>15</v>
      </c>
      <c r="H69" s="27">
        <f t="shared" si="6"/>
        <v>0</v>
      </c>
      <c r="I69" s="24">
        <f t="shared" si="7"/>
        <v>0</v>
      </c>
      <c r="J69" s="1">
        <f t="shared" si="8"/>
        <v>0</v>
      </c>
      <c r="K69" s="28">
        <f t="shared" si="9"/>
        <v>14</v>
      </c>
      <c r="L69" s="24">
        <f t="shared" si="10"/>
        <v>4</v>
      </c>
      <c r="M69" s="1">
        <f t="shared" si="11"/>
        <v>17</v>
      </c>
      <c r="N69" s="29">
        <f t="shared" si="12"/>
        <v>0</v>
      </c>
      <c r="O69" s="24">
        <f t="shared" si="13"/>
        <v>0</v>
      </c>
      <c r="P69" s="1">
        <f t="shared" si="14"/>
        <v>0</v>
      </c>
    </row>
    <row r="70" spans="2:16" ht="15.75" customHeight="1" x14ac:dyDescent="0.25">
      <c r="B70" s="25">
        <f t="shared" si="0"/>
        <v>13</v>
      </c>
      <c r="C70" s="24">
        <f t="shared" si="1"/>
        <v>3</v>
      </c>
      <c r="D70" s="1">
        <f t="shared" si="15"/>
        <v>11</v>
      </c>
      <c r="E70" s="26">
        <f t="shared" si="3"/>
        <v>14</v>
      </c>
      <c r="F70" s="24">
        <f t="shared" si="4"/>
        <v>2</v>
      </c>
      <c r="G70" s="1">
        <f t="shared" si="5"/>
        <v>7</v>
      </c>
      <c r="H70" s="27">
        <f t="shared" si="6"/>
        <v>0</v>
      </c>
      <c r="I70" s="24">
        <f t="shared" si="7"/>
        <v>0</v>
      </c>
      <c r="J70" s="1">
        <f t="shared" si="8"/>
        <v>0</v>
      </c>
      <c r="K70" s="28">
        <f t="shared" si="9"/>
        <v>17</v>
      </c>
      <c r="L70" s="24">
        <f t="shared" si="10"/>
        <v>1</v>
      </c>
      <c r="M70" s="1">
        <f t="shared" si="11"/>
        <v>10</v>
      </c>
      <c r="N70" s="29">
        <f t="shared" si="12"/>
        <v>0</v>
      </c>
      <c r="O70" s="24">
        <f t="shared" si="13"/>
        <v>0</v>
      </c>
      <c r="P70" s="1">
        <f t="shared" si="14"/>
        <v>0</v>
      </c>
    </row>
    <row r="71" spans="2:16" ht="15.75" customHeight="1" x14ac:dyDescent="0.25">
      <c r="B71" s="25">
        <f t="shared" si="0"/>
        <v>12</v>
      </c>
      <c r="C71" s="24">
        <f t="shared" si="1"/>
        <v>3</v>
      </c>
      <c r="D71" s="1">
        <f t="shared" si="15"/>
        <v>17</v>
      </c>
      <c r="E71" s="26">
        <f t="shared" si="3"/>
        <v>15</v>
      </c>
      <c r="F71" s="24">
        <f t="shared" si="4"/>
        <v>2</v>
      </c>
      <c r="G71" s="1">
        <f t="shared" si="5"/>
        <v>15</v>
      </c>
      <c r="H71" s="27">
        <f t="shared" si="6"/>
        <v>0</v>
      </c>
      <c r="I71" s="24">
        <f t="shared" si="7"/>
        <v>0</v>
      </c>
      <c r="J71" s="1">
        <f t="shared" si="8"/>
        <v>0</v>
      </c>
      <c r="K71" s="28">
        <f t="shared" si="9"/>
        <v>9</v>
      </c>
      <c r="L71" s="24">
        <f t="shared" si="10"/>
        <v>3</v>
      </c>
      <c r="M71" s="1">
        <f t="shared" si="11"/>
        <v>16</v>
      </c>
      <c r="N71" s="29">
        <f t="shared" si="12"/>
        <v>0</v>
      </c>
      <c r="O71" s="24">
        <f t="shared" si="13"/>
        <v>0</v>
      </c>
      <c r="P71" s="1">
        <f t="shared" si="14"/>
        <v>0</v>
      </c>
    </row>
    <row r="72" spans="2:16" ht="15.75" customHeight="1" x14ac:dyDescent="0.25">
      <c r="B72" s="25">
        <f t="shared" si="0"/>
        <v>16</v>
      </c>
      <c r="C72" s="24">
        <f t="shared" si="1"/>
        <v>6</v>
      </c>
      <c r="D72" s="1">
        <f t="shared" si="15"/>
        <v>12</v>
      </c>
      <c r="E72" s="26">
        <f t="shared" si="3"/>
        <v>15</v>
      </c>
      <c r="F72" s="24">
        <f t="shared" si="4"/>
        <v>6</v>
      </c>
      <c r="G72" s="1">
        <f t="shared" si="5"/>
        <v>9</v>
      </c>
      <c r="H72" s="27">
        <f t="shared" si="6"/>
        <v>0</v>
      </c>
      <c r="I72" s="24">
        <f t="shared" si="7"/>
        <v>0</v>
      </c>
      <c r="J72" s="1">
        <f t="shared" si="8"/>
        <v>0</v>
      </c>
      <c r="K72" s="28">
        <f t="shared" si="9"/>
        <v>15</v>
      </c>
      <c r="L72" s="24">
        <f t="shared" si="10"/>
        <v>6</v>
      </c>
      <c r="M72" s="1">
        <f t="shared" si="11"/>
        <v>13</v>
      </c>
      <c r="N72" s="29">
        <f t="shared" si="12"/>
        <v>0</v>
      </c>
      <c r="O72" s="24">
        <f t="shared" si="13"/>
        <v>0</v>
      </c>
      <c r="P72" s="1">
        <f t="shared" si="14"/>
        <v>0</v>
      </c>
    </row>
    <row r="73" spans="2:16" ht="15.75" customHeight="1" x14ac:dyDescent="0.25">
      <c r="B73" s="25">
        <f t="shared" si="0"/>
        <v>28</v>
      </c>
      <c r="C73" s="24">
        <f t="shared" si="1"/>
        <v>4</v>
      </c>
      <c r="D73" s="1">
        <f t="shared" si="15"/>
        <v>16</v>
      </c>
      <c r="E73" s="26">
        <f t="shared" si="3"/>
        <v>20</v>
      </c>
      <c r="F73" s="24">
        <f t="shared" si="4"/>
        <v>6</v>
      </c>
      <c r="G73" s="1">
        <f t="shared" si="5"/>
        <v>13</v>
      </c>
      <c r="H73" s="27">
        <f t="shared" si="6"/>
        <v>0</v>
      </c>
      <c r="I73" s="24">
        <f t="shared" si="7"/>
        <v>0</v>
      </c>
      <c r="J73" s="1">
        <f t="shared" si="8"/>
        <v>0</v>
      </c>
      <c r="K73" s="28">
        <f t="shared" si="9"/>
        <v>21</v>
      </c>
      <c r="L73" s="24">
        <f t="shared" si="10"/>
        <v>5</v>
      </c>
      <c r="M73" s="1">
        <f t="shared" si="11"/>
        <v>18</v>
      </c>
      <c r="N73" s="29">
        <f t="shared" si="12"/>
        <v>0</v>
      </c>
      <c r="O73" s="24">
        <f t="shared" si="13"/>
        <v>0</v>
      </c>
      <c r="P73" s="1">
        <f t="shared" si="14"/>
        <v>0</v>
      </c>
    </row>
    <row r="74" spans="2:16" ht="15.75" customHeight="1" x14ac:dyDescent="0.25">
      <c r="B74" s="25">
        <f t="shared" si="0"/>
        <v>12</v>
      </c>
      <c r="C74" s="24">
        <f t="shared" si="1"/>
        <v>7</v>
      </c>
      <c r="D74" s="1">
        <f t="shared" si="15"/>
        <v>9</v>
      </c>
      <c r="E74" s="26">
        <f t="shared" si="3"/>
        <v>19</v>
      </c>
      <c r="F74" s="24">
        <f t="shared" si="4"/>
        <v>1</v>
      </c>
      <c r="G74" s="1">
        <f t="shared" si="5"/>
        <v>5</v>
      </c>
      <c r="H74" s="27">
        <f t="shared" si="6"/>
        <v>0</v>
      </c>
      <c r="I74" s="24">
        <f t="shared" si="7"/>
        <v>0</v>
      </c>
      <c r="J74" s="1">
        <f t="shared" si="8"/>
        <v>0</v>
      </c>
      <c r="K74" s="28">
        <f t="shared" si="9"/>
        <v>18</v>
      </c>
      <c r="L74" s="24">
        <f t="shared" si="10"/>
        <v>5</v>
      </c>
      <c r="M74" s="1">
        <f t="shared" si="11"/>
        <v>10</v>
      </c>
      <c r="N74" s="29">
        <f t="shared" si="12"/>
        <v>0</v>
      </c>
      <c r="O74" s="24">
        <f t="shared" si="13"/>
        <v>0</v>
      </c>
      <c r="P74" s="1">
        <f t="shared" si="14"/>
        <v>0</v>
      </c>
    </row>
    <row r="75" spans="2:16" ht="15.75" customHeight="1" x14ac:dyDescent="0.25">
      <c r="B75" s="25">
        <f t="shared" si="0"/>
        <v>0</v>
      </c>
      <c r="C75" s="24">
        <f t="shared" si="1"/>
        <v>0</v>
      </c>
      <c r="D75" s="1">
        <f t="shared" si="15"/>
        <v>0</v>
      </c>
      <c r="E75" s="26">
        <f t="shared" si="3"/>
        <v>0</v>
      </c>
      <c r="F75" s="24">
        <f t="shared" si="4"/>
        <v>0</v>
      </c>
      <c r="G75" s="1">
        <f t="shared" si="5"/>
        <v>0</v>
      </c>
      <c r="H75" s="27">
        <f t="shared" si="6"/>
        <v>0</v>
      </c>
      <c r="I75" s="24">
        <f t="shared" si="7"/>
        <v>0</v>
      </c>
      <c r="J75" s="1">
        <f t="shared" si="8"/>
        <v>0</v>
      </c>
      <c r="K75" s="28">
        <f t="shared" si="9"/>
        <v>0</v>
      </c>
      <c r="L75" s="24">
        <f t="shared" si="10"/>
        <v>0</v>
      </c>
      <c r="M75" s="1">
        <f t="shared" si="11"/>
        <v>0</v>
      </c>
      <c r="N75" s="29">
        <f t="shared" si="12"/>
        <v>0</v>
      </c>
      <c r="O75" s="24">
        <f t="shared" si="13"/>
        <v>0</v>
      </c>
      <c r="P75" s="1">
        <f t="shared" si="14"/>
        <v>0</v>
      </c>
    </row>
    <row r="76" spans="2:16" ht="15.75" customHeight="1" x14ac:dyDescent="0.25">
      <c r="B76" s="25">
        <f t="shared" si="0"/>
        <v>21</v>
      </c>
      <c r="C76" s="24">
        <f t="shared" si="1"/>
        <v>7</v>
      </c>
      <c r="D76" s="1">
        <f t="shared" si="15"/>
        <v>18</v>
      </c>
      <c r="E76" s="26">
        <f t="shared" si="3"/>
        <v>16</v>
      </c>
      <c r="F76" s="24">
        <f t="shared" si="4"/>
        <v>9</v>
      </c>
      <c r="G76" s="1">
        <f t="shared" si="5"/>
        <v>15</v>
      </c>
      <c r="H76" s="27">
        <f t="shared" si="6"/>
        <v>0</v>
      </c>
      <c r="I76" s="24">
        <f t="shared" si="7"/>
        <v>0</v>
      </c>
      <c r="J76" s="1">
        <f t="shared" si="8"/>
        <v>0</v>
      </c>
      <c r="K76" s="28">
        <f t="shared" si="9"/>
        <v>0</v>
      </c>
      <c r="L76" s="24">
        <f t="shared" si="10"/>
        <v>0</v>
      </c>
      <c r="M76" s="1">
        <f t="shared" si="11"/>
        <v>0</v>
      </c>
      <c r="N76" s="29">
        <f t="shared" si="12"/>
        <v>0</v>
      </c>
      <c r="O76" s="24">
        <f t="shared" si="13"/>
        <v>0</v>
      </c>
      <c r="P76" s="1">
        <f t="shared" si="14"/>
        <v>0</v>
      </c>
    </row>
    <row r="77" spans="2:16" ht="15.75" customHeight="1" x14ac:dyDescent="0.25">
      <c r="B77" s="25">
        <f t="shared" si="0"/>
        <v>6</v>
      </c>
      <c r="C77" s="24">
        <f t="shared" si="1"/>
        <v>2</v>
      </c>
      <c r="D77" s="1">
        <f t="shared" si="15"/>
        <v>15</v>
      </c>
      <c r="E77" s="26">
        <f t="shared" si="3"/>
        <v>19</v>
      </c>
      <c r="F77" s="24">
        <f t="shared" si="4"/>
        <v>0</v>
      </c>
      <c r="G77" s="1">
        <f t="shared" si="5"/>
        <v>14</v>
      </c>
      <c r="H77" s="27">
        <f t="shared" si="6"/>
        <v>0</v>
      </c>
      <c r="I77" s="24">
        <f t="shared" si="7"/>
        <v>0</v>
      </c>
      <c r="J77" s="1">
        <f t="shared" si="8"/>
        <v>0</v>
      </c>
      <c r="K77" s="28">
        <f t="shared" si="9"/>
        <v>0</v>
      </c>
      <c r="L77" s="24">
        <f t="shared" si="10"/>
        <v>0</v>
      </c>
      <c r="M77" s="1">
        <f t="shared" si="11"/>
        <v>0</v>
      </c>
      <c r="N77" s="29">
        <f t="shared" si="12"/>
        <v>0</v>
      </c>
      <c r="O77" s="24">
        <f t="shared" si="13"/>
        <v>0</v>
      </c>
      <c r="P77" s="1">
        <f t="shared" si="14"/>
        <v>0</v>
      </c>
    </row>
    <row r="78" spans="2:16" ht="15.75" customHeight="1" x14ac:dyDescent="0.25">
      <c r="B78" s="25">
        <f t="shared" si="0"/>
        <v>0</v>
      </c>
      <c r="C78" s="24">
        <f t="shared" si="1"/>
        <v>0</v>
      </c>
      <c r="D78" s="1">
        <f t="shared" si="15"/>
        <v>0</v>
      </c>
      <c r="E78" s="26">
        <f t="shared" si="3"/>
        <v>0</v>
      </c>
      <c r="F78" s="24">
        <f t="shared" si="4"/>
        <v>0</v>
      </c>
      <c r="G78" s="1">
        <f t="shared" si="5"/>
        <v>0</v>
      </c>
      <c r="H78" s="27">
        <f t="shared" si="6"/>
        <v>0</v>
      </c>
      <c r="I78" s="24">
        <f t="shared" si="7"/>
        <v>0</v>
      </c>
      <c r="J78" s="1">
        <f t="shared" si="8"/>
        <v>0</v>
      </c>
      <c r="K78" s="28">
        <f t="shared" si="9"/>
        <v>0</v>
      </c>
      <c r="L78" s="24">
        <f t="shared" si="10"/>
        <v>0</v>
      </c>
      <c r="M78" s="1">
        <f t="shared" si="11"/>
        <v>0</v>
      </c>
      <c r="N78" s="29">
        <f t="shared" si="12"/>
        <v>0</v>
      </c>
      <c r="O78" s="24">
        <f t="shared" si="13"/>
        <v>0</v>
      </c>
      <c r="P78" s="1">
        <f t="shared" si="14"/>
        <v>0</v>
      </c>
    </row>
    <row r="79" spans="2:16" ht="15.75" customHeight="1" x14ac:dyDescent="0.25">
      <c r="B79" s="25">
        <f t="shared" si="0"/>
        <v>12</v>
      </c>
      <c r="C79" s="24">
        <f t="shared" si="1"/>
        <v>3</v>
      </c>
      <c r="D79" s="1">
        <f t="shared" si="15"/>
        <v>14</v>
      </c>
      <c r="E79" s="26">
        <f t="shared" si="3"/>
        <v>17</v>
      </c>
      <c r="F79" s="24">
        <f t="shared" si="4"/>
        <v>4</v>
      </c>
      <c r="G79" s="1">
        <f t="shared" si="5"/>
        <v>8</v>
      </c>
      <c r="H79" s="27">
        <f t="shared" si="6"/>
        <v>9</v>
      </c>
      <c r="I79" s="24">
        <f t="shared" si="7"/>
        <v>5</v>
      </c>
      <c r="J79" s="1">
        <f t="shared" si="8"/>
        <v>10</v>
      </c>
      <c r="K79" s="28">
        <f t="shared" si="9"/>
        <v>0</v>
      </c>
      <c r="L79" s="24">
        <f t="shared" si="10"/>
        <v>0</v>
      </c>
      <c r="M79" s="1">
        <f t="shared" si="11"/>
        <v>0</v>
      </c>
      <c r="N79" s="29">
        <f t="shared" si="12"/>
        <v>0</v>
      </c>
      <c r="O79" s="24">
        <f t="shared" si="13"/>
        <v>0</v>
      </c>
      <c r="P79" s="1">
        <f t="shared" si="14"/>
        <v>0</v>
      </c>
    </row>
    <row r="80" spans="2:16" ht="15.75" customHeight="1" x14ac:dyDescent="0.25">
      <c r="B80" s="25">
        <f t="shared" si="0"/>
        <v>20</v>
      </c>
      <c r="C80" s="24">
        <f t="shared" si="1"/>
        <v>4</v>
      </c>
      <c r="D80" s="1">
        <f t="shared" si="15"/>
        <v>25</v>
      </c>
      <c r="E80" s="26">
        <f t="shared" si="3"/>
        <v>22</v>
      </c>
      <c r="F80" s="24">
        <f t="shared" si="4"/>
        <v>4</v>
      </c>
      <c r="G80" s="1">
        <f t="shared" si="5"/>
        <v>20</v>
      </c>
      <c r="H80" s="27">
        <f t="shared" si="6"/>
        <v>23</v>
      </c>
      <c r="I80" s="24">
        <f t="shared" si="7"/>
        <v>10</v>
      </c>
      <c r="J80" s="1">
        <v>23</v>
      </c>
      <c r="K80" s="28">
        <f t="shared" si="9"/>
        <v>0</v>
      </c>
      <c r="L80" s="24">
        <f t="shared" si="10"/>
        <v>0</v>
      </c>
      <c r="M80" s="1">
        <f t="shared" si="11"/>
        <v>0</v>
      </c>
      <c r="N80" s="29">
        <f t="shared" si="12"/>
        <v>0</v>
      </c>
      <c r="O80" s="24">
        <f t="shared" si="13"/>
        <v>0</v>
      </c>
      <c r="P80" s="1">
        <f t="shared" si="14"/>
        <v>0</v>
      </c>
    </row>
    <row r="81" spans="2:16" ht="15.75" customHeight="1" x14ac:dyDescent="0.25">
      <c r="B81" s="25">
        <f t="shared" si="0"/>
        <v>17</v>
      </c>
      <c r="C81" s="24">
        <f t="shared" si="1"/>
        <v>2</v>
      </c>
      <c r="D81" s="1">
        <f t="shared" si="15"/>
        <v>14</v>
      </c>
      <c r="E81" s="26">
        <f t="shared" si="3"/>
        <v>21</v>
      </c>
      <c r="F81" s="24">
        <f t="shared" si="4"/>
        <v>2</v>
      </c>
      <c r="G81" s="1">
        <f t="shared" si="5"/>
        <v>9</v>
      </c>
      <c r="H81" s="27">
        <f t="shared" si="6"/>
        <v>28</v>
      </c>
      <c r="I81" s="24">
        <f t="shared" si="7"/>
        <v>5</v>
      </c>
      <c r="J81" s="1">
        <f t="shared" ref="J81:J90" si="16">IFERROR(VALUE(MID(D34,FIND("/",D34)+3,FIND("/",D34,FIND("/",D34)+1)-FIND("/",D34))),0)</f>
        <v>10</v>
      </c>
      <c r="K81" s="28">
        <f t="shared" si="9"/>
        <v>0</v>
      </c>
      <c r="L81" s="24">
        <f t="shared" si="10"/>
        <v>0</v>
      </c>
      <c r="M81" s="1">
        <f t="shared" si="11"/>
        <v>0</v>
      </c>
      <c r="N81" s="29">
        <f t="shared" si="12"/>
        <v>0</v>
      </c>
      <c r="O81" s="24">
        <f t="shared" si="13"/>
        <v>0</v>
      </c>
      <c r="P81" s="1">
        <f t="shared" si="14"/>
        <v>0</v>
      </c>
    </row>
    <row r="82" spans="2:16" ht="15.75" customHeight="1" x14ac:dyDescent="0.25">
      <c r="B82" s="25">
        <f t="shared" si="0"/>
        <v>11</v>
      </c>
      <c r="C82" s="24">
        <f t="shared" si="1"/>
        <v>2</v>
      </c>
      <c r="D82" s="1">
        <f t="shared" si="15"/>
        <v>19</v>
      </c>
      <c r="E82" s="26">
        <f t="shared" si="3"/>
        <v>14</v>
      </c>
      <c r="F82" s="24">
        <f t="shared" si="4"/>
        <v>2</v>
      </c>
      <c r="G82" s="1">
        <f t="shared" si="5"/>
        <v>15</v>
      </c>
      <c r="H82" s="27">
        <f t="shared" si="6"/>
        <v>10</v>
      </c>
      <c r="I82" s="24">
        <f t="shared" si="7"/>
        <v>3</v>
      </c>
      <c r="J82" s="1">
        <f t="shared" si="16"/>
        <v>18</v>
      </c>
      <c r="K82" s="28">
        <f t="shared" si="9"/>
        <v>0</v>
      </c>
      <c r="L82" s="24">
        <f t="shared" si="10"/>
        <v>0</v>
      </c>
      <c r="M82" s="1">
        <f t="shared" si="11"/>
        <v>0</v>
      </c>
      <c r="N82" s="29">
        <f t="shared" si="12"/>
        <v>0</v>
      </c>
      <c r="O82" s="24">
        <f t="shared" si="13"/>
        <v>0</v>
      </c>
      <c r="P82" s="1">
        <f t="shared" si="14"/>
        <v>0</v>
      </c>
    </row>
    <row r="83" spans="2:16" ht="15.75" customHeight="1" x14ac:dyDescent="0.25">
      <c r="B83" s="25">
        <f t="shared" si="0"/>
        <v>0</v>
      </c>
      <c r="C83" s="24">
        <f t="shared" si="1"/>
        <v>0</v>
      </c>
      <c r="D83" s="1">
        <f t="shared" si="15"/>
        <v>0</v>
      </c>
      <c r="E83" s="26">
        <f t="shared" si="3"/>
        <v>0</v>
      </c>
      <c r="F83" s="24">
        <f t="shared" si="4"/>
        <v>0</v>
      </c>
      <c r="G83" s="1">
        <f t="shared" si="5"/>
        <v>0</v>
      </c>
      <c r="H83" s="27">
        <f t="shared" si="6"/>
        <v>0</v>
      </c>
      <c r="I83" s="24">
        <f t="shared" si="7"/>
        <v>0</v>
      </c>
      <c r="J83" s="1">
        <f t="shared" si="16"/>
        <v>0</v>
      </c>
      <c r="K83" s="28">
        <f t="shared" si="9"/>
        <v>0</v>
      </c>
      <c r="L83" s="24">
        <f t="shared" si="10"/>
        <v>0</v>
      </c>
      <c r="M83" s="1">
        <f t="shared" si="11"/>
        <v>0</v>
      </c>
      <c r="N83" s="29">
        <f t="shared" si="12"/>
        <v>0</v>
      </c>
      <c r="O83" s="24">
        <f t="shared" si="13"/>
        <v>0</v>
      </c>
      <c r="P83" s="1">
        <f t="shared" si="14"/>
        <v>0</v>
      </c>
    </row>
    <row r="84" spans="2:16" ht="15.75" customHeight="1" x14ac:dyDescent="0.25">
      <c r="B84" s="25">
        <f t="shared" si="0"/>
        <v>11</v>
      </c>
      <c r="C84" s="24">
        <f t="shared" si="1"/>
        <v>4</v>
      </c>
      <c r="D84" s="1">
        <f t="shared" si="15"/>
        <v>10</v>
      </c>
      <c r="E84" s="26">
        <f t="shared" si="3"/>
        <v>16</v>
      </c>
      <c r="F84" s="24">
        <f t="shared" si="4"/>
        <v>1</v>
      </c>
      <c r="G84" s="1">
        <f t="shared" si="5"/>
        <v>7</v>
      </c>
      <c r="H84" s="27">
        <f t="shared" si="6"/>
        <v>0</v>
      </c>
      <c r="I84" s="24">
        <f t="shared" si="7"/>
        <v>0</v>
      </c>
      <c r="J84" s="1">
        <f t="shared" si="16"/>
        <v>0</v>
      </c>
      <c r="K84" s="28">
        <f t="shared" si="9"/>
        <v>16</v>
      </c>
      <c r="L84" s="24">
        <f t="shared" si="10"/>
        <v>6</v>
      </c>
      <c r="M84" s="1">
        <f t="shared" si="11"/>
        <v>12</v>
      </c>
      <c r="N84" s="29">
        <f t="shared" si="12"/>
        <v>0</v>
      </c>
      <c r="O84" s="24">
        <f t="shared" si="13"/>
        <v>0</v>
      </c>
      <c r="P84" s="1">
        <f t="shared" si="14"/>
        <v>0</v>
      </c>
    </row>
    <row r="85" spans="2:16" ht="15.75" customHeight="1" x14ac:dyDescent="0.25">
      <c r="B85" s="25">
        <f t="shared" si="0"/>
        <v>10</v>
      </c>
      <c r="C85" s="24">
        <f t="shared" si="1"/>
        <v>7</v>
      </c>
      <c r="D85" s="1">
        <f t="shared" si="15"/>
        <v>15</v>
      </c>
      <c r="E85" s="26">
        <f t="shared" si="3"/>
        <v>20</v>
      </c>
      <c r="F85" s="24">
        <f t="shared" si="4"/>
        <v>4</v>
      </c>
      <c r="G85" s="1">
        <f t="shared" si="5"/>
        <v>14</v>
      </c>
      <c r="H85" s="27">
        <f t="shared" si="6"/>
        <v>0</v>
      </c>
      <c r="I85" s="24">
        <f t="shared" si="7"/>
        <v>0</v>
      </c>
      <c r="J85" s="1">
        <f t="shared" si="16"/>
        <v>0</v>
      </c>
      <c r="K85" s="28">
        <f t="shared" si="9"/>
        <v>23</v>
      </c>
      <c r="L85" s="24">
        <f t="shared" si="10"/>
        <v>3</v>
      </c>
      <c r="M85" s="1">
        <f t="shared" si="11"/>
        <v>18</v>
      </c>
      <c r="N85" s="29">
        <f t="shared" si="12"/>
        <v>0</v>
      </c>
      <c r="O85" s="24">
        <f t="shared" si="13"/>
        <v>0</v>
      </c>
      <c r="P85" s="1">
        <f t="shared" si="14"/>
        <v>0</v>
      </c>
    </row>
    <row r="86" spans="2:16" ht="15.75" customHeight="1" x14ac:dyDescent="0.25">
      <c r="B86" s="25">
        <f t="shared" si="0"/>
        <v>17</v>
      </c>
      <c r="C86" s="24">
        <f t="shared" si="1"/>
        <v>9</v>
      </c>
      <c r="D86" s="1">
        <f t="shared" si="15"/>
        <v>18</v>
      </c>
      <c r="E86" s="26">
        <f t="shared" si="3"/>
        <v>21</v>
      </c>
      <c r="F86" s="24">
        <f t="shared" si="4"/>
        <v>5</v>
      </c>
      <c r="G86" s="1">
        <f t="shared" si="5"/>
        <v>16</v>
      </c>
      <c r="H86" s="27">
        <f t="shared" si="6"/>
        <v>0</v>
      </c>
      <c r="I86" s="24">
        <f t="shared" si="7"/>
        <v>0</v>
      </c>
      <c r="J86" s="1">
        <f t="shared" si="16"/>
        <v>0</v>
      </c>
      <c r="K86" s="28">
        <f t="shared" si="9"/>
        <v>18</v>
      </c>
      <c r="L86" s="24">
        <f t="shared" si="10"/>
        <v>2</v>
      </c>
      <c r="M86" s="1">
        <f t="shared" si="11"/>
        <v>16</v>
      </c>
      <c r="N86" s="29">
        <f t="shared" si="12"/>
        <v>0</v>
      </c>
      <c r="O86" s="24">
        <f t="shared" si="13"/>
        <v>0</v>
      </c>
      <c r="P86" s="1">
        <f t="shared" si="14"/>
        <v>0</v>
      </c>
    </row>
    <row r="87" spans="2:16" ht="15.75" customHeight="1" x14ac:dyDescent="0.25">
      <c r="B87" s="25">
        <f t="shared" si="0"/>
        <v>5</v>
      </c>
      <c r="C87" s="24">
        <f t="shared" si="1"/>
        <v>3</v>
      </c>
      <c r="D87" s="1">
        <f t="shared" si="15"/>
        <v>16</v>
      </c>
      <c r="E87" s="26">
        <f t="shared" si="3"/>
        <v>9</v>
      </c>
      <c r="F87" s="24">
        <f t="shared" si="4"/>
        <v>2</v>
      </c>
      <c r="G87" s="1">
        <f t="shared" si="5"/>
        <v>15</v>
      </c>
      <c r="H87" s="27">
        <f t="shared" si="6"/>
        <v>0</v>
      </c>
      <c r="I87" s="24">
        <f t="shared" si="7"/>
        <v>0</v>
      </c>
      <c r="J87" s="1">
        <f t="shared" si="16"/>
        <v>0</v>
      </c>
      <c r="K87" s="28">
        <f t="shared" si="9"/>
        <v>18</v>
      </c>
      <c r="L87" s="24">
        <f t="shared" si="10"/>
        <v>2</v>
      </c>
      <c r="M87" s="1">
        <f t="shared" si="11"/>
        <v>16</v>
      </c>
      <c r="N87" s="29">
        <f t="shared" si="12"/>
        <v>0</v>
      </c>
      <c r="O87" s="24">
        <f t="shared" si="13"/>
        <v>0</v>
      </c>
      <c r="P87" s="1">
        <f t="shared" si="14"/>
        <v>0</v>
      </c>
    </row>
    <row r="88" spans="2:16" ht="15.75" customHeight="1" x14ac:dyDescent="0.25">
      <c r="B88" s="25">
        <f t="shared" si="0"/>
        <v>0</v>
      </c>
      <c r="C88" s="24">
        <f t="shared" si="1"/>
        <v>0</v>
      </c>
      <c r="D88" s="1">
        <f t="shared" si="15"/>
        <v>0</v>
      </c>
      <c r="E88" s="26">
        <f t="shared" si="3"/>
        <v>0</v>
      </c>
      <c r="F88" s="24">
        <f t="shared" si="4"/>
        <v>0</v>
      </c>
      <c r="G88" s="1">
        <f t="shared" si="5"/>
        <v>0</v>
      </c>
      <c r="H88" s="27">
        <f t="shared" si="6"/>
        <v>0</v>
      </c>
      <c r="I88" s="24">
        <f t="shared" si="7"/>
        <v>0</v>
      </c>
      <c r="J88" s="1">
        <f t="shared" si="16"/>
        <v>0</v>
      </c>
      <c r="K88" s="28">
        <f t="shared" si="9"/>
        <v>0</v>
      </c>
      <c r="L88" s="24">
        <f t="shared" si="10"/>
        <v>0</v>
      </c>
      <c r="M88" s="1">
        <f t="shared" si="11"/>
        <v>0</v>
      </c>
      <c r="N88" s="29">
        <f t="shared" si="12"/>
        <v>0</v>
      </c>
      <c r="O88" s="24">
        <f t="shared" si="13"/>
        <v>0</v>
      </c>
      <c r="P88" s="1">
        <f t="shared" si="14"/>
        <v>0</v>
      </c>
    </row>
    <row r="89" spans="2:16" ht="15.75" customHeight="1" x14ac:dyDescent="0.25">
      <c r="B89" s="25">
        <f t="shared" si="0"/>
        <v>22</v>
      </c>
      <c r="C89" s="24">
        <f t="shared" si="1"/>
        <v>5</v>
      </c>
      <c r="D89" s="1">
        <f t="shared" si="15"/>
        <v>12</v>
      </c>
      <c r="E89" s="26">
        <f t="shared" si="3"/>
        <v>14</v>
      </c>
      <c r="F89" s="24">
        <f t="shared" si="4"/>
        <v>4</v>
      </c>
      <c r="G89" s="1">
        <f t="shared" si="5"/>
        <v>14</v>
      </c>
      <c r="H89" s="27">
        <f t="shared" si="6"/>
        <v>0</v>
      </c>
      <c r="I89" s="24">
        <f t="shared" si="7"/>
        <v>0</v>
      </c>
      <c r="J89" s="1">
        <f t="shared" si="16"/>
        <v>0</v>
      </c>
      <c r="K89" s="28">
        <f t="shared" si="9"/>
        <v>0</v>
      </c>
      <c r="L89" s="24">
        <f t="shared" si="10"/>
        <v>0</v>
      </c>
      <c r="M89" s="1">
        <f t="shared" si="11"/>
        <v>0</v>
      </c>
      <c r="N89" s="29">
        <f t="shared" si="12"/>
        <v>0</v>
      </c>
      <c r="O89" s="24">
        <f t="shared" si="13"/>
        <v>0</v>
      </c>
      <c r="P89" s="1">
        <f t="shared" si="14"/>
        <v>0</v>
      </c>
    </row>
    <row r="90" spans="2:16" ht="15.75" customHeight="1" x14ac:dyDescent="0.25">
      <c r="B90" s="25">
        <f t="shared" si="0"/>
        <v>17</v>
      </c>
      <c r="C90" s="24">
        <f t="shared" si="1"/>
        <v>0</v>
      </c>
      <c r="D90" s="1">
        <f t="shared" si="15"/>
        <v>4</v>
      </c>
      <c r="E90" s="26">
        <f t="shared" si="3"/>
        <v>7</v>
      </c>
      <c r="F90" s="24">
        <f t="shared" si="4"/>
        <v>2</v>
      </c>
      <c r="G90" s="1">
        <f t="shared" si="5"/>
        <v>5</v>
      </c>
      <c r="H90" s="27">
        <f t="shared" si="6"/>
        <v>0</v>
      </c>
      <c r="I90" s="24">
        <f t="shared" si="7"/>
        <v>0</v>
      </c>
      <c r="J90" s="1">
        <f t="shared" si="16"/>
        <v>0</v>
      </c>
      <c r="K90" s="28">
        <f t="shared" si="9"/>
        <v>0</v>
      </c>
      <c r="L90" s="24">
        <f t="shared" si="10"/>
        <v>0</v>
      </c>
      <c r="M90" s="1">
        <f t="shared" si="11"/>
        <v>0</v>
      </c>
      <c r="N90" s="29">
        <f t="shared" si="12"/>
        <v>0</v>
      </c>
      <c r="O90" s="24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2025-08-18T17:26:05Z</dcterms:modified>
</cp:coreProperties>
</file>