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PTEMBER" sheetId="1" state="visible" r:id="rId2"/>
    <sheet name="OCTOBER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<sst xmlns="http://schemas.openxmlformats.org/spreadsheetml/2006/main" count="168" uniqueCount="49">
  <si>
    <t xml:space="preserve">Ազգանուն, անուն, հայրանուն</t>
  </si>
  <si>
    <t xml:space="preserve">Պաշտոն</t>
  </si>
  <si>
    <t xml:space="preserve">Հաշվարկ․ գումարը</t>
  </si>
  <si>
    <t xml:space="preserve">Ամս․ օրեր</t>
  </si>
  <si>
    <t xml:space="preserve">Ամս․ ժամ</t>
  </si>
  <si>
    <t xml:space="preserve">Աշխ․ ժամ․</t>
  </si>
  <si>
    <t xml:space="preserve">Արտա-ժամ</t>
  </si>
  <si>
    <t xml:space="preserve">Տոն․/հիշ․ ժամ</t>
  </si>
  <si>
    <t xml:space="preserve">Վերջնահաշվ․</t>
  </si>
  <si>
    <t xml:space="preserve">Փաստացի գումարը</t>
  </si>
  <si>
    <t xml:space="preserve">Գործ-ի վճար կուտակ</t>
  </si>
  <si>
    <t xml:space="preserve">Հավել․ (արտաժ․)</t>
  </si>
  <si>
    <t xml:space="preserve">Հավել (տոն․/հ)</t>
  </si>
  <si>
    <t xml:space="preserve">Հավել վճար</t>
  </si>
  <si>
    <t xml:space="preserve">Գիտ աստիճան</t>
  </si>
  <si>
    <t xml:space="preserve">Օգնութ</t>
  </si>
  <si>
    <t xml:space="preserve">Պարգև</t>
  </si>
  <si>
    <t xml:space="preserve">Արձակուրդ</t>
  </si>
  <si>
    <t xml:space="preserve">Հիվանդ</t>
  </si>
  <si>
    <t xml:space="preserve">Ընդամենը</t>
  </si>
  <si>
    <t xml:space="preserve">Ավանս</t>
  </si>
  <si>
    <t xml:space="preserve">Եկ/հարկ</t>
  </si>
  <si>
    <t xml:space="preserve">Կուտակ վճար</t>
  </si>
  <si>
    <t xml:space="preserve">Դրոշման ֆոնդ</t>
  </si>
  <si>
    <t xml:space="preserve">Ընդամենը պահումներ</t>
  </si>
  <si>
    <t xml:space="preserve">Վճարման ընթ․գումարը</t>
  </si>
  <si>
    <t xml:space="preserve">Նալբանդյան Վաչէ Վրեժի</t>
  </si>
  <si>
    <t xml:space="preserve">Լաբ․ վարիչ․</t>
  </si>
  <si>
    <t xml:space="preserve">Հարությունյան Վահան Սերգեի</t>
  </si>
  <si>
    <t xml:space="preserve">գիտ․ խմբի ղեկ․</t>
  </si>
  <si>
    <t xml:space="preserve">Բաղոյան Վարուժան Էլիբեկի</t>
  </si>
  <si>
    <t xml:space="preserve">գ․ա</t>
  </si>
  <si>
    <t xml:space="preserve">Ղամբարյան Կարեն Մարտինի</t>
  </si>
  <si>
    <t xml:space="preserve">Մկրտչյան Էդգար Կարենի</t>
  </si>
  <si>
    <t xml:space="preserve">առ․ճարտարագետ</t>
  </si>
  <si>
    <t xml:space="preserve">Ազոյան Արամ Վլադիմիրի</t>
  </si>
  <si>
    <t xml:space="preserve">Ավետիսյան Կառլեն </t>
  </si>
  <si>
    <t xml:space="preserve">Մարտիրոսյան Աշոտ Հակոբի</t>
  </si>
  <si>
    <t xml:space="preserve">Ադամյան Նարինե Մհերի</t>
  </si>
  <si>
    <t xml:space="preserve">Մելքոնյան Նվեր Դավիթի</t>
  </si>
  <si>
    <t xml:space="preserve">լաբորանտ</t>
  </si>
  <si>
    <t xml:space="preserve">Մարգարյան, Աշոտ, Վիտալիկի</t>
  </si>
  <si>
    <t xml:space="preserve">Պաշտ․ Վարիչ</t>
  </si>
  <si>
    <t xml:space="preserve">Հարությունյան Կարեն Վահանի</t>
  </si>
  <si>
    <t xml:space="preserve">Լաբ, Օխրանա</t>
  </si>
  <si>
    <t xml:space="preserve">Ատաբեկյան Վահէ Վահագի</t>
  </si>
  <si>
    <t xml:space="preserve">Օխրանա</t>
  </si>
  <si>
    <t xml:space="preserve">Միրզոյան Սերժ Սամվելի</t>
  </si>
  <si>
    <t xml:space="preserve">Մկրտչյան Ռոման Կարենի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</si>
</sst>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Sylfaen"/>
      <family val="1"/>
      <charset val="1"/>
    </font>
    <font>
      <b val="true"/>
      <sz val="12"/>
      <name val="Sylfaen"/>
      <family val="1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D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S3" activeCellId="0" sqref="S3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5.93"/>
    <col collapsed="false" customWidth="true" hidden="false" outlineLevel="0" max="2" min="2" style="1" width="35.62"/>
    <col collapsed="false" customWidth="true" hidden="false" outlineLevel="0" max="3" min="3" style="1" width="21.6"/>
    <col collapsed="false" customWidth="true" hidden="false" outlineLevel="0" max="4" min="4" style="1" width="13.52"/>
    <col collapsed="false" customWidth="false" hidden="false" outlineLevel="0" max="10" min="5" style="1" width="11.53"/>
    <col collapsed="false" customWidth="true" hidden="false" outlineLevel="0" max="11" min="11" style="1" width="14.01"/>
    <col collapsed="false" customWidth="false" hidden="false" outlineLevel="0" max="12" min="12" style="1" width="11.53"/>
    <col collapsed="false" customWidth="false" hidden="false" outlineLevel="0" max="18" min="15" style="1" width="11.53"/>
    <col collapsed="false" customWidth="true" hidden="false" outlineLevel="0" max="19" min="19" style="1" width="13.15"/>
    <col collapsed="false" customWidth="false" hidden="false" outlineLevel="0" max="25" min="20" style="1" width="11.53"/>
    <col collapsed="false" customWidth="true" hidden="false" outlineLevel="0" max="26" min="26" style="1" width="13.75"/>
    <col collapsed="false" customWidth="true" hidden="false" outlineLevel="0" max="27" min="27" style="1" width="12.64"/>
    <col collapsed="false" customWidth="false" hidden="false" outlineLevel="0" max="16384" min="31" style="1" width="11.53"/>
  </cols>
  <sheetData>
    <row r="1" customFormat="false" ht="39" hidden="false" customHeight="false" outlineLevel="0" collapsed="false">
      <c r="A1" s="2"/>
      <c r="B1" s="3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</row>
    <row r="2" customFormat="false" ht="15" hidden="false" customHeight="false" outlineLevel="0" collapsed="false">
      <c r="A2" s="2" t="n">
        <v>1</v>
      </c>
      <c r="B2" s="2" t="s">
        <v>26</v>
      </c>
      <c r="C2" s="2" t="s">
        <v>27</v>
      </c>
      <c r="D2" s="2" t="n">
        <v>3000000</v>
      </c>
      <c r="E2" s="2" t="n">
        <v>3</v>
      </c>
      <c r="F2" s="2"/>
      <c r="G2" s="2"/>
      <c r="H2" s="2"/>
      <c r="I2" s="2"/>
      <c r="J2" s="2"/>
      <c r="K2" s="2" t="n">
        <f aca="false">D2/20*E2</f>
        <v>450000</v>
      </c>
      <c r="L2" s="2"/>
      <c r="M2" s="5"/>
      <c r="N2" s="5"/>
      <c r="O2" s="2"/>
      <c r="P2" s="2"/>
      <c r="Q2" s="2"/>
      <c r="R2" s="2" t="n">
        <v>50000</v>
      </c>
      <c r="S2" s="2" t="n">
        <v>542968</v>
      </c>
      <c r="T2" s="2"/>
      <c r="U2" s="2" t="n">
        <f aca="false">SUM(J2:T2)</f>
        <v>1042968</v>
      </c>
      <c r="V2" s="2"/>
      <c r="W2" s="2" t="n">
        <f aca="false">U2*20%</f>
        <v>208593.6</v>
      </c>
      <c r="X2" s="2" t="n">
        <f aca="false">IF(U2&lt;=500000,U2*5%,25000+(U2-500000)*10%)</f>
        <v>79296.8</v>
      </c>
      <c r="Y2" s="2" t="n">
        <f aca="false">IF(U2&lt;=100000,1500,IF(U2&lt;=200000,3000,IF(U2&lt;=500000,5500,IF(U2&lt;=1000000,8500,15000))))</f>
        <v>15000</v>
      </c>
      <c r="Z2" s="2" t="n">
        <f aca="false">SUM(V2:Y2)</f>
        <v>302890.4</v>
      </c>
      <c r="AA2" s="2" t="n">
        <f aca="false">U2-Z2</f>
        <v>740077.6</v>
      </c>
    </row>
    <row r="3" customFormat="false" ht="15" hidden="false" customHeight="false" outlineLevel="0" collapsed="false">
      <c r="A3" s="2" t="n">
        <v>2</v>
      </c>
      <c r="B3" s="2" t="s">
        <v>28</v>
      </c>
      <c r="C3" s="2" t="s">
        <v>29</v>
      </c>
      <c r="D3" s="2" t="n">
        <v>100000</v>
      </c>
      <c r="E3" s="2"/>
      <c r="F3" s="2"/>
      <c r="G3" s="2"/>
      <c r="H3" s="2"/>
      <c r="I3" s="2"/>
      <c r="J3" s="2"/>
      <c r="K3" s="2" t="n">
        <v>100000</v>
      </c>
      <c r="L3" s="2"/>
      <c r="M3" s="5"/>
      <c r="N3" s="5"/>
      <c r="O3" s="2"/>
      <c r="P3" s="2"/>
      <c r="Q3" s="2" t="n">
        <v>30000</v>
      </c>
      <c r="R3" s="2"/>
      <c r="S3" s="2"/>
      <c r="T3" s="2"/>
      <c r="U3" s="2" t="n">
        <f aca="false">SUM(J3:T3)</f>
        <v>130000</v>
      </c>
      <c r="V3" s="2"/>
      <c r="W3" s="2" t="n">
        <f aca="false">U3*20%</f>
        <v>26000</v>
      </c>
      <c r="X3" s="2" t="n">
        <f aca="false">IF(U3&lt;=500000,U3*5%,25000+(U3-500000)*10%)</f>
        <v>6500</v>
      </c>
      <c r="Y3" s="2" t="n">
        <f aca="false">IF(U3&lt;=100000,1500,IF(U3&lt;=200000,3000,IF(U3&lt;=500000,5500,IF(U3&lt;=1000000,8500,15000))))</f>
        <v>3000</v>
      </c>
      <c r="Z3" s="2" t="n">
        <f aca="false">SUM(V3:Y3)</f>
        <v>35500</v>
      </c>
      <c r="AA3" s="2" t="n">
        <f aca="false">U3-Z3</f>
        <v>94500</v>
      </c>
    </row>
    <row r="4" customFormat="false" ht="15" hidden="false" customHeight="false" outlineLevel="0" collapsed="false">
      <c r="A4" s="2" t="n">
        <v>3</v>
      </c>
      <c r="B4" s="2" t="s">
        <v>30</v>
      </c>
      <c r="C4" s="2" t="s">
        <v>31</v>
      </c>
      <c r="D4" s="2" t="n">
        <v>320000</v>
      </c>
      <c r="E4" s="2"/>
      <c r="F4" s="2"/>
      <c r="G4" s="2"/>
      <c r="H4" s="2"/>
      <c r="I4" s="2"/>
      <c r="J4" s="2"/>
      <c r="K4" s="2" t="n">
        <v>100000</v>
      </c>
      <c r="L4" s="2"/>
      <c r="M4" s="5"/>
      <c r="N4" s="5"/>
      <c r="O4" s="2"/>
      <c r="P4" s="2"/>
      <c r="Q4" s="2"/>
      <c r="R4" s="2"/>
      <c r="S4" s="2"/>
      <c r="T4" s="2"/>
      <c r="U4" s="2" t="n">
        <f aca="false">SUM(J4:T4)</f>
        <v>100000</v>
      </c>
      <c r="V4" s="2"/>
      <c r="W4" s="2" t="n">
        <f aca="false">U4*20%</f>
        <v>20000</v>
      </c>
      <c r="X4" s="2" t="n">
        <f aca="false">IF(U4&lt;=500000,U4*5%,25000+(U4-500000)*10%)</f>
        <v>5000</v>
      </c>
      <c r="Y4" s="2" t="n">
        <f aca="false">IF(U4&lt;=100000,1500,IF(U4&lt;=200000,3000,IF(U4&lt;=500000,5500,IF(U4&lt;=1000000,8500,15000))))</f>
        <v>1500</v>
      </c>
      <c r="Z4" s="2" t="n">
        <f aca="false">SUM(V4:Y4)</f>
        <v>26500</v>
      </c>
      <c r="AA4" s="2" t="n">
        <f aca="false">U4-Z4</f>
        <v>73500</v>
      </c>
    </row>
    <row r="5" customFormat="false" ht="15" hidden="false" customHeight="false" outlineLevel="0" collapsed="false">
      <c r="A5" s="2" t="n">
        <v>4</v>
      </c>
      <c r="B5" s="2" t="s">
        <v>32</v>
      </c>
      <c r="C5" s="2" t="s">
        <v>31</v>
      </c>
      <c r="D5" s="2" t="n">
        <v>50000</v>
      </c>
      <c r="E5" s="2" t="n">
        <v>6</v>
      </c>
      <c r="F5" s="2"/>
      <c r="G5" s="2"/>
      <c r="H5" s="2"/>
      <c r="I5" s="2"/>
      <c r="J5" s="2"/>
      <c r="K5" s="2" t="n">
        <f aca="false">D5/20*E5</f>
        <v>15000</v>
      </c>
      <c r="L5" s="2"/>
      <c r="M5" s="5"/>
      <c r="N5" s="5"/>
      <c r="O5" s="2"/>
      <c r="P5" s="2"/>
      <c r="Q5" s="2"/>
      <c r="R5" s="2" t="n">
        <v>15000</v>
      </c>
      <c r="S5" s="2"/>
      <c r="T5" s="2"/>
      <c r="U5" s="2" t="n">
        <f aca="false">SUM(J5:T5)</f>
        <v>30000</v>
      </c>
      <c r="V5" s="2"/>
      <c r="W5" s="2" t="n">
        <f aca="false">U5*20%</f>
        <v>6000</v>
      </c>
      <c r="X5" s="2" t="n">
        <f aca="false">IF(U5&lt;=500000,U5*5%,25000+(U5-500000)*10%)</f>
        <v>1500</v>
      </c>
      <c r="Y5" s="2" t="n">
        <f aca="false">IF(U5&lt;=100000,1500,IF(U5&lt;=200000,3000,IF(U5&lt;=500000,5500,IF(U5&lt;=1000000,8500,15000))))</f>
        <v>1500</v>
      </c>
      <c r="Z5" s="2" t="n">
        <f aca="false">SUM(V5:Y5)</f>
        <v>9000</v>
      </c>
      <c r="AA5" s="2" t="n">
        <f aca="false">U5-Z5</f>
        <v>21000</v>
      </c>
    </row>
    <row r="6" customFormat="false" ht="15" hidden="false" customHeight="false" outlineLevel="0" collapsed="false">
      <c r="A6" s="2" t="n">
        <v>5</v>
      </c>
      <c r="B6" s="2" t="s">
        <v>33</v>
      </c>
      <c r="C6" s="2" t="s">
        <v>34</v>
      </c>
      <c r="D6" s="2" t="n">
        <v>72618</v>
      </c>
      <c r="E6" s="2"/>
      <c r="F6" s="2"/>
      <c r="G6" s="2"/>
      <c r="H6" s="2"/>
      <c r="I6" s="2"/>
      <c r="J6" s="2"/>
      <c r="K6" s="2" t="n">
        <v>72618</v>
      </c>
      <c r="L6" s="2"/>
      <c r="M6" s="5"/>
      <c r="N6" s="5"/>
      <c r="O6" s="2"/>
      <c r="P6" s="2"/>
      <c r="Q6" s="2"/>
      <c r="R6" s="2"/>
      <c r="S6" s="2"/>
      <c r="T6" s="2"/>
      <c r="U6" s="2" t="n">
        <f aca="false">SUM(J6:T6)</f>
        <v>72618</v>
      </c>
      <c r="V6" s="2"/>
      <c r="W6" s="2" t="n">
        <f aca="false">U6*20%</f>
        <v>14523.6</v>
      </c>
      <c r="X6" s="2" t="n">
        <f aca="false">IF(U6&lt;=500000,U6*5%,25000+(U6-500000)*10%)</f>
        <v>3630.9</v>
      </c>
      <c r="Y6" s="2" t="n">
        <f aca="false">IF(U6&lt;=100000,1500,IF(U6&lt;=200000,3000,IF(U6&lt;=500000,5500,IF(U6&lt;=1000000,8500,15000))))</f>
        <v>1500</v>
      </c>
      <c r="Z6" s="2" t="n">
        <f aca="false">SUM(V6:Y6)</f>
        <v>19654.5</v>
      </c>
      <c r="AA6" s="2" t="n">
        <f aca="false">U6-Z6</f>
        <v>52963.5</v>
      </c>
    </row>
    <row r="7" customFormat="false" ht="15" hidden="false" customHeight="false" outlineLevel="0" collapsed="false">
      <c r="A7" s="2" t="n">
        <v>6</v>
      </c>
      <c r="B7" s="2" t="s">
        <v>35</v>
      </c>
      <c r="C7" s="2" t="s">
        <v>34</v>
      </c>
      <c r="D7" s="2" t="n">
        <v>1580000</v>
      </c>
      <c r="E7" s="2"/>
      <c r="F7" s="2"/>
      <c r="G7" s="2"/>
      <c r="H7" s="2"/>
      <c r="I7" s="2"/>
      <c r="J7" s="2"/>
      <c r="K7" s="2" t="n">
        <v>89612</v>
      </c>
      <c r="L7" s="2"/>
      <c r="M7" s="5"/>
      <c r="N7" s="5"/>
      <c r="O7" s="2"/>
      <c r="P7" s="2"/>
      <c r="Q7" s="2"/>
      <c r="R7" s="2"/>
      <c r="S7" s="2"/>
      <c r="T7" s="2"/>
      <c r="U7" s="2" t="n">
        <f aca="false">SUM(J7:T7)</f>
        <v>89612</v>
      </c>
      <c r="V7" s="2"/>
      <c r="W7" s="2" t="n">
        <f aca="false">U7*20%</f>
        <v>17922.4</v>
      </c>
      <c r="X7" s="2" t="n">
        <f aca="false">IF(U7&lt;=500000,U7*5%,25000+(U7-500000)*10%)</f>
        <v>4480.6</v>
      </c>
      <c r="Y7" s="2" t="n">
        <f aca="false">IF(U7&lt;=100000,1500,IF(U7&lt;=200000,3000,IF(U7&lt;=500000,5500,IF(U7&lt;=1000000,8500,15000))))</f>
        <v>1500</v>
      </c>
      <c r="Z7" s="2" t="n">
        <f aca="false">SUM(V7:Y7)</f>
        <v>23903</v>
      </c>
      <c r="AA7" s="2" t="n">
        <f aca="false">U7-Z7</f>
        <v>65709</v>
      </c>
    </row>
    <row r="8" customFormat="false" ht="15" hidden="false" customHeight="false" outlineLevel="0" collapsed="false">
      <c r="A8" s="2" t="n">
        <v>7</v>
      </c>
      <c r="B8" s="2" t="s">
        <v>36</v>
      </c>
      <c r="C8" s="2" t="s">
        <v>34</v>
      </c>
      <c r="D8" s="2" t="n">
        <v>1089612</v>
      </c>
      <c r="E8" s="2"/>
      <c r="F8" s="2"/>
      <c r="G8" s="2"/>
      <c r="H8" s="2"/>
      <c r="I8" s="2"/>
      <c r="J8" s="2"/>
      <c r="K8" s="2" t="n">
        <v>1089612</v>
      </c>
      <c r="L8" s="2"/>
      <c r="M8" s="5"/>
      <c r="N8" s="5"/>
      <c r="O8" s="2"/>
      <c r="P8" s="2"/>
      <c r="Q8" s="2"/>
      <c r="R8" s="2"/>
      <c r="S8" s="2"/>
      <c r="T8" s="2"/>
      <c r="U8" s="2" t="n">
        <f aca="false">SUM(J8:T8)</f>
        <v>1089612</v>
      </c>
      <c r="V8" s="2"/>
      <c r="W8" s="2" t="n">
        <f aca="false">U8*20%</f>
        <v>217922.4</v>
      </c>
      <c r="X8" s="2" t="n">
        <f aca="false">IF(U8&lt;=500000,U8*5%,25000+(U8-500000)*10%)</f>
        <v>83961.2</v>
      </c>
      <c r="Y8" s="2" t="n">
        <f aca="false">IF(U8&lt;=100000,1500,IF(U8&lt;=200000,3000,IF(U8&lt;=500000,5500,IF(U8&lt;=1000000,8500,15000))))</f>
        <v>15000</v>
      </c>
      <c r="Z8" s="2" t="n">
        <f aca="false">SUM(V8:Y8)</f>
        <v>316883.6</v>
      </c>
      <c r="AA8" s="2" t="n">
        <f aca="false">U8-Z8</f>
        <v>772728.4</v>
      </c>
    </row>
    <row r="9" customFormat="false" ht="15" hidden="false" customHeight="false" outlineLevel="0" collapsed="false">
      <c r="A9" s="2" t="n">
        <v>8</v>
      </c>
      <c r="B9" s="2" t="s">
        <v>37</v>
      </c>
      <c r="C9" s="2" t="s">
        <v>34</v>
      </c>
      <c r="D9" s="2" t="n">
        <v>2550000</v>
      </c>
      <c r="E9" s="2"/>
      <c r="F9" s="2"/>
      <c r="G9" s="2"/>
      <c r="H9" s="2"/>
      <c r="I9" s="2"/>
      <c r="J9" s="2"/>
      <c r="K9" s="2" t="n">
        <v>92618</v>
      </c>
      <c r="L9" s="2"/>
      <c r="M9" s="5"/>
      <c r="N9" s="5"/>
      <c r="O9" s="2"/>
      <c r="P9" s="2"/>
      <c r="Q9" s="2" t="n">
        <v>14000</v>
      </c>
      <c r="R9" s="2"/>
      <c r="S9" s="2"/>
      <c r="T9" s="2"/>
      <c r="U9" s="2" t="n">
        <f aca="false">SUM(J9:T9)</f>
        <v>106618</v>
      </c>
      <c r="V9" s="2"/>
      <c r="W9" s="2" t="n">
        <f aca="false">U9*20%</f>
        <v>21323.6</v>
      </c>
      <c r="X9" s="2" t="n">
        <f aca="false">IF(U9&lt;=500000,U9*5%,25000+(U9-500000)*10%)</f>
        <v>5330.9</v>
      </c>
      <c r="Y9" s="2" t="n">
        <f aca="false">IF(U9&lt;=100000,1500,IF(U9&lt;=200000,3000,IF(U9&lt;=500000,5500,IF(U9&lt;=1000000,8500,15000))))</f>
        <v>3000</v>
      </c>
      <c r="Z9" s="2" t="n">
        <f aca="false">SUM(V9:Y9)</f>
        <v>29654.5</v>
      </c>
      <c r="AA9" s="2" t="n">
        <f aca="false">U9-Z9</f>
        <v>76963.5</v>
      </c>
    </row>
    <row r="10" customFormat="false" ht="15" hidden="false" customHeight="false" outlineLevel="0" collapsed="false">
      <c r="A10" s="2" t="n">
        <v>9</v>
      </c>
      <c r="B10" s="2" t="s">
        <v>38</v>
      </c>
      <c r="C10" s="2" t="s">
        <v>29</v>
      </c>
      <c r="D10" s="2" t="n">
        <v>500000</v>
      </c>
      <c r="E10" s="2" t="n">
        <v>12</v>
      </c>
      <c r="F10" s="2"/>
      <c r="G10" s="2"/>
      <c r="H10" s="2"/>
      <c r="I10" s="2"/>
      <c r="J10" s="2"/>
      <c r="K10" s="2" t="n">
        <f aca="false">D10/20*E10</f>
        <v>300000</v>
      </c>
      <c r="L10" s="2"/>
      <c r="M10" s="5"/>
      <c r="N10" s="5"/>
      <c r="O10" s="2"/>
      <c r="P10" s="2"/>
      <c r="Q10" s="2"/>
      <c r="R10" s="2"/>
      <c r="S10" s="2"/>
      <c r="T10" s="2"/>
      <c r="U10" s="2" t="n">
        <f aca="false">SUM(J10:T10)</f>
        <v>300000</v>
      </c>
      <c r="V10" s="2"/>
      <c r="W10" s="2" t="n">
        <f aca="false">U10*20%</f>
        <v>60000</v>
      </c>
      <c r="X10" s="2" t="n">
        <f aca="false">IF(U10&lt;=500000,U10*5%,25000+(U10-500000)*10%)</f>
        <v>15000</v>
      </c>
      <c r="Y10" s="2" t="n">
        <f aca="false">IF(U10&lt;=100000,1500,IF(U10&lt;=200000,3000,IF(U10&lt;=500000,5500,IF(U10&lt;=1000000,8500,15000))))</f>
        <v>5500</v>
      </c>
      <c r="Z10" s="2" t="n">
        <f aca="false">SUM(V10:Y10)</f>
        <v>80500</v>
      </c>
      <c r="AA10" s="2" t="n">
        <f aca="false">U10-Z10</f>
        <v>219500</v>
      </c>
    </row>
    <row r="11" customFormat="false" ht="15" hidden="false" customHeight="false" outlineLevel="0" collapsed="false">
      <c r="A11" s="2" t="n">
        <v>10</v>
      </c>
      <c r="B11" s="2" t="s">
        <v>39</v>
      </c>
      <c r="C11" s="2" t="s">
        <v>40</v>
      </c>
      <c r="D11" s="2" t="n">
        <v>178000</v>
      </c>
      <c r="E11" s="2"/>
      <c r="F11" s="2"/>
      <c r="G11" s="2"/>
      <c r="H11" s="2"/>
      <c r="I11" s="2"/>
      <c r="J11" s="2"/>
      <c r="K11" s="2" t="n">
        <v>78000</v>
      </c>
      <c r="L11" s="2"/>
      <c r="M11" s="5"/>
      <c r="N11" s="5"/>
      <c r="O11" s="2"/>
      <c r="P11" s="2"/>
      <c r="Q11" s="2"/>
      <c r="R11" s="2"/>
      <c r="S11" s="2"/>
      <c r="T11" s="2"/>
      <c r="U11" s="2" t="n">
        <f aca="false">SUM(J11:T11)</f>
        <v>78000</v>
      </c>
      <c r="V11" s="2"/>
      <c r="W11" s="2" t="n">
        <f aca="false">U11*20%</f>
        <v>15600</v>
      </c>
      <c r="X11" s="2" t="n">
        <f aca="false">IF(U11&lt;=500000,U11*5%,25000+(U11-500000)*10%)</f>
        <v>3900</v>
      </c>
      <c r="Y11" s="2" t="n">
        <f aca="false">IF(U11&lt;=100000,1500,IF(U11&lt;=200000,3000,IF(U11&lt;=500000,5500,IF(U11&lt;=1000000,8500,15000))))</f>
        <v>1500</v>
      </c>
      <c r="Z11" s="2" t="n">
        <f aca="false">SUM(V11:Y11)</f>
        <v>21000</v>
      </c>
      <c r="AA11" s="2" t="n">
        <f aca="false">U11-Z11</f>
        <v>57000</v>
      </c>
    </row>
    <row r="12" s="10" customFormat="true" ht="15" hidden="false" customHeight="false" outlineLevel="0" collapsed="false">
      <c r="A12" s="6" t="s">
        <v>19</v>
      </c>
      <c r="B12" s="6"/>
      <c r="C12" s="6"/>
      <c r="D12" s="7" t="n">
        <f aca="false">SUM(D2:D11)</f>
        <v>9440230</v>
      </c>
      <c r="E12" s="7" t="n">
        <f aca="false">SUM(E2:E11)</f>
        <v>21</v>
      </c>
      <c r="F12" s="7" t="n">
        <f aca="false">SUM(F2:F11)</f>
        <v>0</v>
      </c>
      <c r="G12" s="7" t="n">
        <f aca="false">SUM(G2:G11)</f>
        <v>0</v>
      </c>
      <c r="H12" s="7" t="n">
        <f aca="false">SUM(H2:H11)</f>
        <v>0</v>
      </c>
      <c r="I12" s="7" t="n">
        <f aca="false">SUM(I2:I11)</f>
        <v>0</v>
      </c>
      <c r="J12" s="7" t="n">
        <f aca="false">SUM(J2:J11)</f>
        <v>0</v>
      </c>
      <c r="K12" s="7" t="n">
        <f aca="false">SUM(K2:K11)</f>
        <v>2387460</v>
      </c>
      <c r="L12" s="7" t="n">
        <f aca="false">SUM(L2:L11)</f>
        <v>0</v>
      </c>
      <c r="M12" s="7" t="n">
        <f aca="false">SUM(M2:M11)</f>
        <v>0</v>
      </c>
      <c r="N12" s="7" t="n">
        <f aca="false">SUM(N2:N11)</f>
        <v>0</v>
      </c>
      <c r="O12" s="7" t="n">
        <f aca="false">SUM(O2:O11)</f>
        <v>0</v>
      </c>
      <c r="P12" s="7" t="n">
        <f aca="false">SUM(P2:P11)</f>
        <v>0</v>
      </c>
      <c r="Q12" s="7" t="n">
        <f aca="false">SUM(Q2:Q11)</f>
        <v>44000</v>
      </c>
      <c r="R12" s="7" t="n">
        <f aca="false">SUM(R2:R11)</f>
        <v>65000</v>
      </c>
      <c r="S12" s="7" t="n">
        <f aca="false">SUM(S2:S11)</f>
        <v>542968</v>
      </c>
      <c r="T12" s="7" t="n">
        <f aca="false">SUM(T2:T11)</f>
        <v>0</v>
      </c>
      <c r="U12" s="7" t="n">
        <f aca="false">SUM(U2:U11)</f>
        <v>3039428</v>
      </c>
      <c r="V12" s="7" t="n">
        <f aca="false">SUM(V2:V11)</f>
        <v>0</v>
      </c>
      <c r="W12" s="7" t="n">
        <f aca="false">SUM(W2:W11)</f>
        <v>607885.6</v>
      </c>
      <c r="X12" s="7" t="n">
        <f aca="false">SUM(X2:X11)</f>
        <v>208600.4</v>
      </c>
      <c r="Y12" s="7" t="n">
        <f aca="false">SUM(Y2:Y11)</f>
        <v>49000</v>
      </c>
      <c r="Z12" s="7" t="n">
        <f aca="false">SUM(Z2:Z11)</f>
        <v>865486</v>
      </c>
      <c r="AA12" s="7" t="n">
        <f aca="false">SUM(AA2:AA11)</f>
        <v>2173942</v>
      </c>
      <c r="AB12" s="8"/>
      <c r="AC12" s="8"/>
      <c r="AD12" s="9"/>
    </row>
    <row r="18" customFormat="false" ht="39.3" hidden="false" customHeight="false" outlineLevel="0" collapsed="false">
      <c r="A18" s="2"/>
      <c r="B18" s="3" t="s">
        <v>0</v>
      </c>
      <c r="C18" s="4" t="s">
        <v>1</v>
      </c>
      <c r="D18" s="4" t="s">
        <v>2</v>
      </c>
      <c r="E18" s="4" t="s">
        <v>3</v>
      </c>
      <c r="F18" s="4" t="s">
        <v>4</v>
      </c>
      <c r="G18" s="4" t="s">
        <v>5</v>
      </c>
      <c r="H18" s="4" t="s">
        <v>6</v>
      </c>
      <c r="I18" s="4" t="s">
        <v>7</v>
      </c>
      <c r="J18" s="4" t="s">
        <v>8</v>
      </c>
      <c r="K18" s="4" t="s">
        <v>9</v>
      </c>
      <c r="L18" s="4" t="s">
        <v>10</v>
      </c>
      <c r="M18" s="4" t="s">
        <v>11</v>
      </c>
      <c r="N18" s="4" t="s">
        <v>12</v>
      </c>
      <c r="O18" s="4" t="s">
        <v>13</v>
      </c>
      <c r="P18" s="4" t="s">
        <v>14</v>
      </c>
      <c r="Q18" s="4" t="s">
        <v>15</v>
      </c>
      <c r="R18" s="4" t="s">
        <v>16</v>
      </c>
      <c r="S18" s="4" t="s">
        <v>17</v>
      </c>
      <c r="T18" s="4" t="s">
        <v>18</v>
      </c>
      <c r="U18" s="4" t="s">
        <v>19</v>
      </c>
      <c r="V18" s="4" t="s">
        <v>20</v>
      </c>
      <c r="W18" s="4" t="s">
        <v>21</v>
      </c>
      <c r="X18" s="4" t="s">
        <v>22</v>
      </c>
      <c r="Y18" s="4" t="s">
        <v>23</v>
      </c>
      <c r="Z18" s="4" t="s">
        <v>24</v>
      </c>
      <c r="AA18" s="4" t="s">
        <v>25</v>
      </c>
    </row>
    <row r="19" customFormat="false" ht="15" hidden="false" customHeight="false" outlineLevel="0" collapsed="false">
      <c r="A19" s="2" t="n">
        <v>1</v>
      </c>
      <c r="B19" s="2" t="s">
        <v>41</v>
      </c>
      <c r="C19" s="2" t="s">
        <v>42</v>
      </c>
      <c r="D19" s="2" t="n">
        <v>500000</v>
      </c>
      <c r="E19" s="2"/>
      <c r="F19" s="2"/>
      <c r="G19" s="2"/>
      <c r="H19" s="2"/>
      <c r="I19" s="2"/>
      <c r="J19" s="2"/>
      <c r="K19" s="2" t="n">
        <v>500000</v>
      </c>
      <c r="L19" s="2"/>
      <c r="M19" s="5"/>
      <c r="N19" s="5"/>
      <c r="O19" s="2"/>
      <c r="P19" s="2"/>
      <c r="Q19" s="2"/>
      <c r="R19" s="2"/>
      <c r="S19" s="2"/>
      <c r="T19" s="2"/>
      <c r="U19" s="2" t="n">
        <f aca="false">SUM(J19:T19)</f>
        <v>500000</v>
      </c>
      <c r="V19" s="2"/>
      <c r="W19" s="2" t="n">
        <f aca="false">U19*20%</f>
        <v>100000</v>
      </c>
      <c r="X19" s="2" t="n">
        <f aca="false">IF(U19&lt;=500000,U19*5%,25000+(U19-500000)*10%)</f>
        <v>25000</v>
      </c>
      <c r="Y19" s="2" t="n">
        <f aca="false">IF(U19&lt;=100000,1500,IF(U19&lt;=200000,3000,IF(U19&lt;=500000,5500,IF(U19&lt;=1000000,8500,15000))))</f>
        <v>5500</v>
      </c>
      <c r="Z19" s="2" t="n">
        <f aca="false">SUM(V19:Y19)</f>
        <v>130500</v>
      </c>
      <c r="AA19" s="2" t="n">
        <f aca="false">U19-Z19</f>
        <v>369500</v>
      </c>
    </row>
    <row r="20" customFormat="false" ht="15" hidden="false" customHeight="false" outlineLevel="0" collapsed="false">
      <c r="A20" s="2" t="n">
        <v>2</v>
      </c>
      <c r="B20" s="2" t="s">
        <v>43</v>
      </c>
      <c r="C20" s="2" t="s">
        <v>44</v>
      </c>
      <c r="D20" s="2" t="n">
        <v>420000</v>
      </c>
      <c r="E20" s="2"/>
      <c r="F20" s="2" t="n">
        <f aca="false">SUM(G20:I20)</f>
        <v>176</v>
      </c>
      <c r="G20" s="2" t="n">
        <v>112</v>
      </c>
      <c r="H20" s="2" t="n">
        <v>56</v>
      </c>
      <c r="I20" s="2" t="n">
        <v>8</v>
      </c>
      <c r="J20" s="2"/>
      <c r="K20" s="2" t="n">
        <f aca="false">D20/F20*G20</f>
        <v>267272.727272727</v>
      </c>
      <c r="L20" s="2"/>
      <c r="M20" s="5" t="n">
        <f aca="false">D20/F20*H20*1.5</f>
        <v>200454.545454545</v>
      </c>
      <c r="N20" s="5" t="n">
        <f aca="false">D20/F20*I20*2</f>
        <v>38181.8181818182</v>
      </c>
      <c r="O20" s="2"/>
      <c r="P20" s="2"/>
      <c r="Q20" s="2"/>
      <c r="R20" s="2"/>
      <c r="S20" s="2"/>
      <c r="T20" s="2"/>
      <c r="U20" s="2" t="n">
        <f aca="false">SUM(J20:T20)</f>
        <v>505909.090909091</v>
      </c>
      <c r="V20" s="2"/>
      <c r="W20" s="2" t="n">
        <f aca="false">U20*20%</f>
        <v>101181.818181818</v>
      </c>
      <c r="X20" s="2" t="n">
        <f aca="false">IF(U20&lt;=500000,U20*5%,25000+(U20-500000)*10%)</f>
        <v>25590.9090909091</v>
      </c>
      <c r="Y20" s="2" t="n">
        <f aca="false">IF(U20&lt;=100000,1500,IF(U20&lt;=200000,3000,IF(U20&lt;=500000,5500,IF(U20&lt;=1000000,8500,15000))))</f>
        <v>8500</v>
      </c>
      <c r="Z20" s="2" t="n">
        <f aca="false">SUM(V20:Y20)</f>
        <v>135272.727272727</v>
      </c>
      <c r="AA20" s="2" t="n">
        <f aca="false">U20-Z20</f>
        <v>370636.363636364</v>
      </c>
    </row>
    <row r="21" customFormat="false" ht="15" hidden="false" customHeight="false" outlineLevel="0" collapsed="false">
      <c r="A21" s="2" t="n">
        <v>3</v>
      </c>
      <c r="B21" s="2" t="s">
        <v>45</v>
      </c>
      <c r="C21" s="2" t="s">
        <v>46</v>
      </c>
      <c r="D21" s="2" t="n">
        <v>250000</v>
      </c>
      <c r="E21" s="2"/>
      <c r="F21" s="2" t="n">
        <f aca="false">SUM(G21:I21)</f>
        <v>152</v>
      </c>
      <c r="G21" s="2" t="n">
        <v>96</v>
      </c>
      <c r="H21" s="2" t="n">
        <v>56</v>
      </c>
      <c r="I21" s="2"/>
      <c r="J21" s="2"/>
      <c r="K21" s="2" t="n">
        <f aca="false">D21/F21*G21</f>
        <v>157894.736842105</v>
      </c>
      <c r="L21" s="2"/>
      <c r="M21" s="5" t="n">
        <f aca="false">D21/F21*H21*1.5</f>
        <v>138157.894736842</v>
      </c>
      <c r="N21" s="5"/>
      <c r="O21" s="2"/>
      <c r="P21" s="2"/>
      <c r="Q21" s="2"/>
      <c r="R21" s="2"/>
      <c r="S21" s="2"/>
      <c r="T21" s="2"/>
      <c r="U21" s="2" t="n">
        <f aca="false">SUM(J21:T21)</f>
        <v>296052.631578947</v>
      </c>
      <c r="V21" s="2"/>
      <c r="W21" s="2" t="n">
        <f aca="false">U21*20%</f>
        <v>59210.5263157895</v>
      </c>
      <c r="X21" s="2" t="n">
        <f aca="false">IF(U21&lt;=500000,U21*5%,25000+(U21-500000)*10%)</f>
        <v>14802.6315789474</v>
      </c>
      <c r="Y21" s="2" t="n">
        <f aca="false">IF(U21&lt;=100000,1500,IF(U21&lt;=200000,3000,IF(U21&lt;=500000,5500,IF(U21&lt;=1000000,8500,15000))))</f>
        <v>5500</v>
      </c>
      <c r="Z21" s="2" t="n">
        <f aca="false">SUM(V21:Y21)</f>
        <v>79513.1578947368</v>
      </c>
      <c r="AA21" s="2" t="n">
        <f aca="false">U21-Z21</f>
        <v>216539.473684211</v>
      </c>
    </row>
    <row r="22" customFormat="false" ht="15" hidden="false" customHeight="false" outlineLevel="0" collapsed="false">
      <c r="A22" s="2" t="n">
        <v>4</v>
      </c>
      <c r="B22" s="2" t="s">
        <v>47</v>
      </c>
      <c r="C22" s="2" t="s">
        <v>46</v>
      </c>
      <c r="D22" s="2" t="n">
        <v>250000</v>
      </c>
      <c r="E22" s="2"/>
      <c r="F22" s="2" t="n">
        <f aca="false">SUM(G22:I22)</f>
        <v>208</v>
      </c>
      <c r="G22" s="2" t="n">
        <v>128</v>
      </c>
      <c r="H22" s="2" t="n">
        <v>64</v>
      </c>
      <c r="I22" s="2" t="n">
        <v>16</v>
      </c>
      <c r="J22" s="2"/>
      <c r="K22" s="2" t="n">
        <f aca="false">D22/F22*G22</f>
        <v>153846.153846154</v>
      </c>
      <c r="L22" s="2"/>
      <c r="M22" s="5" t="n">
        <f aca="false">D22/F22*H22*1.5</f>
        <v>115384.615384615</v>
      </c>
      <c r="N22" s="11" t="n">
        <f aca="false">D22/F22*I22*2</f>
        <v>38461.5384615385</v>
      </c>
      <c r="O22" s="2"/>
      <c r="P22" s="2"/>
      <c r="Q22" s="2"/>
      <c r="R22" s="2"/>
      <c r="S22" s="2"/>
      <c r="T22" s="2"/>
      <c r="U22" s="2" t="n">
        <f aca="false">SUM(J22:T22)</f>
        <v>307692.307692308</v>
      </c>
      <c r="V22" s="2"/>
      <c r="W22" s="2" t="n">
        <f aca="false">U22*20%</f>
        <v>61538.4615384615</v>
      </c>
      <c r="X22" s="2" t="n">
        <f aca="false">IF(U22&lt;=500000,U22*5%,25000+(U22-500000)*10%)</f>
        <v>15384.6153846154</v>
      </c>
      <c r="Y22" s="2" t="n">
        <f aca="false">IF(U22&lt;=100000,1500,IF(U22&lt;=200000,3000,IF(U22&lt;=500000,5500,IF(U22&lt;=1000000,8500,15000))))</f>
        <v>5500</v>
      </c>
      <c r="Z22" s="2" t="n">
        <f aca="false">SUM(V22:Y22)</f>
        <v>82423.0769230769</v>
      </c>
      <c r="AA22" s="2" t="n">
        <f aca="false">U22-Z22</f>
        <v>225269.230769231</v>
      </c>
    </row>
    <row r="23" customFormat="false" ht="15" hidden="false" customHeight="false" outlineLevel="0" collapsed="false">
      <c r="A23" s="2" t="n">
        <v>5</v>
      </c>
      <c r="B23" s="2" t="s">
        <v>48</v>
      </c>
      <c r="C23" s="2" t="s">
        <v>46</v>
      </c>
      <c r="D23" s="2" t="n">
        <v>250000</v>
      </c>
      <c r="E23" s="2"/>
      <c r="F23" s="2" t="n">
        <f aca="false">SUM(G23:I23)</f>
        <v>144</v>
      </c>
      <c r="G23" s="2" t="n">
        <v>96</v>
      </c>
      <c r="H23" s="2" t="n">
        <v>48</v>
      </c>
      <c r="I23" s="2"/>
      <c r="J23" s="2"/>
      <c r="K23" s="2" t="n">
        <f aca="false">D23/F23*G23</f>
        <v>166666.666666667</v>
      </c>
      <c r="L23" s="2"/>
      <c r="M23" s="5" t="n">
        <f aca="false">D23/F23*H23*1.5</f>
        <v>125000</v>
      </c>
      <c r="N23" s="5"/>
      <c r="O23" s="2"/>
      <c r="P23" s="2"/>
      <c r="Q23" s="2"/>
      <c r="R23" s="2"/>
      <c r="S23" s="2"/>
      <c r="T23" s="2"/>
      <c r="U23" s="2" t="n">
        <f aca="false">SUM(J23:T23)</f>
        <v>291666.666666667</v>
      </c>
      <c r="V23" s="2"/>
      <c r="W23" s="2" t="n">
        <f aca="false">U23*20%</f>
        <v>58333.3333333333</v>
      </c>
      <c r="X23" s="2" t="n">
        <f aca="false">IF(U23&lt;=500000,U23*5%,25000+(U23-500000)*10%)</f>
        <v>14583.3333333333</v>
      </c>
      <c r="Y23" s="2" t="n">
        <f aca="false">IF(U23&lt;=100000,1500,IF(U23&lt;=200000,3000,IF(U23&lt;=500000,5500,IF(U23&lt;=1000000,8500,15000))))</f>
        <v>5500</v>
      </c>
      <c r="Z23" s="2" t="n">
        <f aca="false">SUM(V23:Y23)</f>
        <v>78416.6666666667</v>
      </c>
      <c r="AA23" s="2" t="n">
        <f aca="false">U23-Z23</f>
        <v>213250</v>
      </c>
    </row>
    <row r="24" customFormat="false" ht="15" hidden="false" customHeight="false" outlineLevel="0" collapsed="false">
      <c r="A24" s="6" t="s">
        <v>19</v>
      </c>
      <c r="B24" s="6"/>
      <c r="C24" s="6"/>
      <c r="D24" s="7" t="n">
        <f aca="false">SUM(D19:D23)</f>
        <v>1670000</v>
      </c>
      <c r="E24" s="7" t="n">
        <f aca="false">SUM(E19:E23)</f>
        <v>0</v>
      </c>
      <c r="F24" s="7" t="n">
        <f aca="false">SUM(F19:F23)</f>
        <v>680</v>
      </c>
      <c r="G24" s="7" t="n">
        <f aca="false">SUM(G19:G23)</f>
        <v>432</v>
      </c>
      <c r="H24" s="7" t="n">
        <f aca="false">SUM(H19:H23)</f>
        <v>224</v>
      </c>
      <c r="I24" s="7" t="n">
        <f aca="false">SUM(I19:I23)</f>
        <v>24</v>
      </c>
      <c r="J24" s="7" t="n">
        <f aca="false">SUM(J19:J23)</f>
        <v>0</v>
      </c>
      <c r="K24" s="7" t="n">
        <f aca="false">SUM(K19:K23)</f>
        <v>1245680.28462765</v>
      </c>
      <c r="L24" s="7" t="n">
        <f aca="false">SUM(L19:L23)</f>
        <v>0</v>
      </c>
      <c r="M24" s="7" t="n">
        <f aca="false">SUM(M19:M23)</f>
        <v>578997.055576003</v>
      </c>
      <c r="N24" s="7" t="n">
        <f aca="false">SUM(N19:N23)</f>
        <v>76643.3566433566</v>
      </c>
      <c r="O24" s="7" t="n">
        <f aca="false">SUM(O19:O23)</f>
        <v>0</v>
      </c>
      <c r="P24" s="7" t="n">
        <f aca="false">SUM(P19:P23)</f>
        <v>0</v>
      </c>
      <c r="Q24" s="7" t="n">
        <f aca="false">SUM(Q19:Q23)</f>
        <v>0</v>
      </c>
      <c r="R24" s="7" t="n">
        <f aca="false">SUM(R19:R23)</f>
        <v>0</v>
      </c>
      <c r="S24" s="7" t="n">
        <f aca="false">SUM(S19:S23)</f>
        <v>0</v>
      </c>
      <c r="T24" s="7" t="n">
        <f aca="false">SUM(T19:T23)</f>
        <v>0</v>
      </c>
      <c r="U24" s="7" t="n">
        <f aca="false">SUM(U19:U23)</f>
        <v>1901320.69684701</v>
      </c>
      <c r="V24" s="7" t="n">
        <f aca="false">SUM(V19:V23)</f>
        <v>0</v>
      </c>
      <c r="W24" s="7" t="n">
        <f aca="false">SUM(W19:W23)</f>
        <v>380264.139369403</v>
      </c>
      <c r="X24" s="7" t="n">
        <f aca="false">SUM(X19:X23)</f>
        <v>95361.4893878052</v>
      </c>
      <c r="Y24" s="7" t="n">
        <f aca="false">SUM(Y19:Y23)</f>
        <v>30500</v>
      </c>
      <c r="Z24" s="7" t="n">
        <f aca="false">SUM(Z19:Z23)</f>
        <v>506125.628757208</v>
      </c>
      <c r="AA24" s="7" t="n">
        <f aca="false">SUM(AA19:AA23)</f>
        <v>1395195.0680898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">
    <mergeCell ref="A12:C12"/>
    <mergeCell ref="A24:C2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75" scale="100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24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S3" activeCellId="0" sqref="S3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5.93"/>
    <col collapsed="false" customWidth="true" hidden="false" outlineLevel="0" max="2" min="2" style="1" width="35.62"/>
    <col collapsed="false" customWidth="true" hidden="false" outlineLevel="0" max="3" min="3" style="1" width="21.6"/>
    <col collapsed="false" customWidth="true" hidden="false" outlineLevel="0" max="4" min="4" style="1" width="13.52"/>
    <col collapsed="false" customWidth="false" hidden="false" outlineLevel="0" max="10" min="5" style="1" width="11.53"/>
    <col collapsed="false" customWidth="true" hidden="false" outlineLevel="0" max="11" min="11" style="1" width="14.01"/>
    <col collapsed="false" customWidth="false" hidden="false" outlineLevel="0" max="12" min="12" style="1" width="11.53"/>
    <col collapsed="false" customWidth="false" hidden="false" outlineLevel="0" max="18" min="15" style="1" width="11.53"/>
    <col collapsed="false" customWidth="true" hidden="false" outlineLevel="0" max="19" min="19" style="1" width="13.15"/>
    <col collapsed="false" customWidth="false" hidden="false" outlineLevel="0" max="25" min="20" style="1" width="11.53"/>
    <col collapsed="false" customWidth="true" hidden="false" outlineLevel="0" max="26" min="26" style="1" width="13.75"/>
    <col collapsed="false" customWidth="true" hidden="false" outlineLevel="0" max="27" min="27" style="1" width="12.64"/>
  </cols>
  <sheetData>
    <row r="1" customFormat="false" ht="39.55" hidden="false" customHeight="false" outlineLevel="0" collapsed="false">
      <c r="A1" s="2"/>
      <c r="B1" s="3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</row>
    <row r="2" customFormat="false" ht="15" hidden="false" customHeight="false" outlineLevel="0" collapsed="false">
      <c r="A2" s="2" t="n">
        <v>1</v>
      </c>
      <c r="B2" s="2" t="s">
        <v>26</v>
      </c>
      <c r="C2" s="2" t="s">
        <v>27</v>
      </c>
      <c r="D2" s="2" t="n">
        <v>3000000</v>
      </c>
      <c r="E2" s="2"/>
      <c r="F2" s="2"/>
      <c r="G2" s="2"/>
      <c r="H2" s="2"/>
      <c r="I2" s="2"/>
      <c r="J2" s="2"/>
      <c r="K2" s="2" t="n">
        <v>3000000</v>
      </c>
      <c r="L2" s="2"/>
      <c r="M2" s="5"/>
      <c r="N2" s="5"/>
      <c r="O2" s="2"/>
      <c r="P2" s="2"/>
      <c r="Q2" s="2"/>
      <c r="R2" s="2"/>
      <c r="S2" s="2" t="n">
        <v>2171873</v>
      </c>
      <c r="T2" s="2"/>
      <c r="U2" s="2" t="n">
        <f aca="false">SUM(J2:T2)</f>
        <v>5171873</v>
      </c>
      <c r="V2" s="2"/>
      <c r="W2" s="2" t="n">
        <f aca="false">U2*20%</f>
        <v>1034374.6</v>
      </c>
      <c r="X2" s="2" t="n">
        <f aca="false">IF(U2&lt;=500000,U2*5%,25000+(U2-500000)*10%)</f>
        <v>492187.3</v>
      </c>
      <c r="Y2" s="2" t="n">
        <f aca="false">IF(U2&lt;=100000,1500,IF(U2&lt;=200000,3000,IF(U2&lt;=500000,5500,IF(U2&lt;=1000000,8500,15000))))</f>
        <v>15000</v>
      </c>
      <c r="Z2" s="2" t="n">
        <f aca="false">SUM(V2:Y2)</f>
        <v>1541561.9</v>
      </c>
      <c r="AA2" s="2" t="n">
        <f aca="false">U2-Z2</f>
        <v>3630311.1</v>
      </c>
    </row>
    <row r="3" customFormat="false" ht="15" hidden="false" customHeight="false" outlineLevel="0" collapsed="false">
      <c r="A3" s="2" t="n">
        <v>2</v>
      </c>
      <c r="B3" s="2" t="s">
        <v>28</v>
      </c>
      <c r="C3" s="2" t="s">
        <v>29</v>
      </c>
      <c r="D3" s="2" t="n">
        <v>100000</v>
      </c>
      <c r="E3" s="2" t="n">
        <v>12</v>
      </c>
      <c r="F3" s="2"/>
      <c r="G3" s="2"/>
      <c r="H3" s="2"/>
      <c r="I3" s="2"/>
      <c r="J3" s="2"/>
      <c r="K3" s="2" t="n">
        <f aca="false">D3/22*E3</f>
        <v>54545.4545454545</v>
      </c>
      <c r="L3" s="2"/>
      <c r="M3" s="5"/>
      <c r="N3" s="5"/>
      <c r="O3" s="2"/>
      <c r="P3" s="2"/>
      <c r="Q3" s="2" t="n">
        <v>14000</v>
      </c>
      <c r="R3" s="2"/>
      <c r="S3" s="2"/>
      <c r="T3" s="2"/>
      <c r="U3" s="2" t="n">
        <f aca="false">SUM(J3:T3)</f>
        <v>68545.4545454545</v>
      </c>
      <c r="V3" s="2"/>
      <c r="W3" s="2" t="n">
        <f aca="false">U3*20%</f>
        <v>13709.0909090909</v>
      </c>
      <c r="X3" s="2" t="n">
        <f aca="false">IF(U3&lt;=500000,U3*5%,25000+(U3-500000)*10%)</f>
        <v>3427.27272727273</v>
      </c>
      <c r="Y3" s="2" t="n">
        <f aca="false">IF(U3&lt;=100000,1500,IF(U3&lt;=200000,3000,IF(U3&lt;=500000,5500,IF(U3&lt;=1000000,8500,15000))))</f>
        <v>1500</v>
      </c>
      <c r="Z3" s="2" t="n">
        <f aca="false">SUM(V3:Y3)</f>
        <v>18636.3636363636</v>
      </c>
      <c r="AA3" s="2" t="n">
        <f aca="false">U3-Z3</f>
        <v>49909.0909090909</v>
      </c>
    </row>
    <row r="4" customFormat="false" ht="15" hidden="false" customHeight="false" outlineLevel="0" collapsed="false">
      <c r="A4" s="2" t="n">
        <v>3</v>
      </c>
      <c r="B4" s="2" t="s">
        <v>30</v>
      </c>
      <c r="C4" s="2" t="s">
        <v>31</v>
      </c>
      <c r="D4" s="2" t="n">
        <v>100000</v>
      </c>
      <c r="E4" s="2" t="n">
        <v>7</v>
      </c>
      <c r="F4" s="2"/>
      <c r="G4" s="2"/>
      <c r="H4" s="2"/>
      <c r="I4" s="2"/>
      <c r="J4" s="2"/>
      <c r="K4" s="2" t="n">
        <f aca="false">D4/22*E4</f>
        <v>31818.1818181818</v>
      </c>
      <c r="L4" s="2"/>
      <c r="M4" s="5"/>
      <c r="N4" s="5"/>
      <c r="O4" s="2"/>
      <c r="P4" s="2"/>
      <c r="Q4" s="2"/>
      <c r="R4" s="2"/>
      <c r="S4" s="2"/>
      <c r="T4" s="2"/>
      <c r="U4" s="2" t="n">
        <f aca="false">SUM(J4:T4)</f>
        <v>31818.1818181818</v>
      </c>
      <c r="V4" s="2"/>
      <c r="W4" s="2" t="n">
        <f aca="false">U4*20%</f>
        <v>6363.63636363636</v>
      </c>
      <c r="X4" s="2" t="n">
        <f aca="false">IF(U4&lt;=500000,U4*5%,25000+(U4-500000)*10%)</f>
        <v>1590.90909090909</v>
      </c>
      <c r="Y4" s="2" t="n">
        <f aca="false">IF(U4&lt;=100000,1500,IF(U4&lt;=200000,3000,IF(U4&lt;=500000,5500,IF(U4&lt;=1000000,8500,15000))))</f>
        <v>1500</v>
      </c>
      <c r="Z4" s="2" t="n">
        <f aca="false">SUM(V4:Y4)</f>
        <v>9454.54545454546</v>
      </c>
      <c r="AA4" s="2" t="n">
        <f aca="false">U4-Z4</f>
        <v>22363.6363636364</v>
      </c>
    </row>
    <row r="5" customFormat="false" ht="15" hidden="false" customHeight="false" outlineLevel="0" collapsed="false">
      <c r="A5" s="2" t="n">
        <v>4</v>
      </c>
      <c r="B5" s="2" t="s">
        <v>32</v>
      </c>
      <c r="C5" s="2" t="s">
        <v>31</v>
      </c>
      <c r="D5" s="2" t="n">
        <v>150000</v>
      </c>
      <c r="E5" s="2"/>
      <c r="F5" s="2"/>
      <c r="G5" s="2"/>
      <c r="H5" s="2"/>
      <c r="I5" s="2"/>
      <c r="J5" s="2"/>
      <c r="K5" s="2" t="n">
        <v>50000</v>
      </c>
      <c r="L5" s="2"/>
      <c r="M5" s="5"/>
      <c r="N5" s="5"/>
      <c r="O5" s="2"/>
      <c r="P5" s="2"/>
      <c r="Q5" s="2"/>
      <c r="R5" s="2" t="n">
        <v>42000</v>
      </c>
      <c r="S5" s="2"/>
      <c r="T5" s="2"/>
      <c r="U5" s="2" t="n">
        <f aca="false">SUM(J5:T5)</f>
        <v>92000</v>
      </c>
      <c r="V5" s="2"/>
      <c r="W5" s="2" t="n">
        <f aca="false">U5*20%</f>
        <v>18400</v>
      </c>
      <c r="X5" s="2" t="n">
        <f aca="false">IF(U5&lt;=500000,U5*5%,25000+(U5-500000)*10%)</f>
        <v>4600</v>
      </c>
      <c r="Y5" s="2" t="n">
        <f aca="false">IF(U5&lt;=100000,1500,IF(U5&lt;=200000,3000,IF(U5&lt;=500000,5500,IF(U5&lt;=1000000,8500,15000))))</f>
        <v>1500</v>
      </c>
      <c r="Z5" s="2" t="n">
        <f aca="false">SUM(V5:Y5)</f>
        <v>24500</v>
      </c>
      <c r="AA5" s="2" t="n">
        <f aca="false">U5-Z5</f>
        <v>67500</v>
      </c>
    </row>
    <row r="6" customFormat="false" ht="15" hidden="false" customHeight="false" outlineLevel="0" collapsed="false">
      <c r="A6" s="2" t="n">
        <v>5</v>
      </c>
      <c r="B6" s="2" t="s">
        <v>33</v>
      </c>
      <c r="C6" s="2" t="s">
        <v>34</v>
      </c>
      <c r="D6" s="2" t="n">
        <v>872618</v>
      </c>
      <c r="E6" s="2" t="n">
        <v>8</v>
      </c>
      <c r="F6" s="2"/>
      <c r="G6" s="2"/>
      <c r="H6" s="2"/>
      <c r="I6" s="2"/>
      <c r="J6" s="2"/>
      <c r="K6" s="2" t="n">
        <f aca="false">D6/22*E6</f>
        <v>317315.636363636</v>
      </c>
      <c r="L6" s="2"/>
      <c r="M6" s="5"/>
      <c r="N6" s="5"/>
      <c r="O6" s="2"/>
      <c r="P6" s="2"/>
      <c r="Q6" s="2"/>
      <c r="R6" s="2"/>
      <c r="S6" s="2"/>
      <c r="T6" s="2"/>
      <c r="U6" s="2" t="n">
        <f aca="false">SUM(J6:T6)</f>
        <v>317315.636363636</v>
      </c>
      <c r="V6" s="2"/>
      <c r="W6" s="2" t="n">
        <f aca="false">U6*20%</f>
        <v>63463.1272727273</v>
      </c>
      <c r="X6" s="2" t="n">
        <f aca="false">IF(U6&lt;=500000,U6*5%,25000+(U6-500000)*10%)</f>
        <v>15865.7818181818</v>
      </c>
      <c r="Y6" s="2" t="n">
        <f aca="false">IF(U6&lt;=100000,1500,IF(U6&lt;=200000,3000,IF(U6&lt;=500000,5500,IF(U6&lt;=1000000,8500,15000))))</f>
        <v>5500</v>
      </c>
      <c r="Z6" s="2" t="n">
        <f aca="false">SUM(V6:Y6)</f>
        <v>84828.9090909091</v>
      </c>
      <c r="AA6" s="2" t="n">
        <f aca="false">U6-Z6</f>
        <v>232486.727272727</v>
      </c>
    </row>
    <row r="7" customFormat="false" ht="15" hidden="false" customHeight="false" outlineLevel="0" collapsed="false">
      <c r="A7" s="2" t="n">
        <v>6</v>
      </c>
      <c r="B7" s="2" t="s">
        <v>35</v>
      </c>
      <c r="C7" s="2" t="s">
        <v>34</v>
      </c>
      <c r="D7" s="2" t="n">
        <v>489612</v>
      </c>
      <c r="E7" s="2"/>
      <c r="F7" s="2"/>
      <c r="G7" s="2"/>
      <c r="H7" s="2"/>
      <c r="I7" s="2"/>
      <c r="J7" s="2"/>
      <c r="K7" s="2" t="n">
        <v>89612</v>
      </c>
      <c r="L7" s="2"/>
      <c r="M7" s="5"/>
      <c r="N7" s="5"/>
      <c r="O7" s="2"/>
      <c r="P7" s="2"/>
      <c r="Q7" s="2" t="n">
        <v>50000</v>
      </c>
      <c r="R7" s="2"/>
      <c r="S7" s="2"/>
      <c r="T7" s="2"/>
      <c r="U7" s="2" t="n">
        <f aca="false">SUM(J7:T7)</f>
        <v>139612</v>
      </c>
      <c r="V7" s="2"/>
      <c r="W7" s="2" t="n">
        <f aca="false">U7*20%</f>
        <v>27922.4</v>
      </c>
      <c r="X7" s="2" t="n">
        <f aca="false">IF(U7&lt;=500000,U7*5%,25000+(U7-500000)*10%)</f>
        <v>6980.6</v>
      </c>
      <c r="Y7" s="2" t="n">
        <f aca="false">IF(U7&lt;=100000,1500,IF(U7&lt;=200000,3000,IF(U7&lt;=500000,5500,IF(U7&lt;=1000000,8500,15000))))</f>
        <v>3000</v>
      </c>
      <c r="Z7" s="2" t="n">
        <f aca="false">SUM(V7:Y7)</f>
        <v>37903</v>
      </c>
      <c r="AA7" s="2" t="n">
        <f aca="false">U7-Z7</f>
        <v>101709</v>
      </c>
    </row>
    <row r="8" customFormat="false" ht="15" hidden="false" customHeight="false" outlineLevel="0" collapsed="false">
      <c r="A8" s="2" t="n">
        <v>7</v>
      </c>
      <c r="B8" s="2" t="s">
        <v>36</v>
      </c>
      <c r="C8" s="2" t="s">
        <v>34</v>
      </c>
      <c r="D8" s="2" t="n">
        <v>589612</v>
      </c>
      <c r="E8" s="2" t="n">
        <v>6</v>
      </c>
      <c r="F8" s="2"/>
      <c r="G8" s="2"/>
      <c r="H8" s="2"/>
      <c r="I8" s="2"/>
      <c r="J8" s="2"/>
      <c r="K8" s="2" t="n">
        <f aca="false">D8/22*E8</f>
        <v>160803.272727273</v>
      </c>
      <c r="L8" s="2"/>
      <c r="M8" s="5"/>
      <c r="N8" s="5"/>
      <c r="O8" s="2"/>
      <c r="P8" s="2"/>
      <c r="Q8" s="2"/>
      <c r="R8" s="2"/>
      <c r="S8" s="2"/>
      <c r="T8" s="2"/>
      <c r="U8" s="2" t="n">
        <f aca="false">SUM(J8:T8)</f>
        <v>160803.272727273</v>
      </c>
      <c r="V8" s="2"/>
      <c r="W8" s="2" t="n">
        <f aca="false">U8*20%</f>
        <v>32160.6545454546</v>
      </c>
      <c r="X8" s="2" t="n">
        <f aca="false">IF(U8&lt;=500000,U8*5%,25000+(U8-500000)*10%)</f>
        <v>8040.16363636364</v>
      </c>
      <c r="Y8" s="2" t="n">
        <f aca="false">IF(U8&lt;=100000,1500,IF(U8&lt;=200000,3000,IF(U8&lt;=500000,5500,IF(U8&lt;=1000000,8500,15000))))</f>
        <v>3000</v>
      </c>
      <c r="Z8" s="2" t="n">
        <f aca="false">SUM(V8:Y8)</f>
        <v>43200.8181818182</v>
      </c>
      <c r="AA8" s="2" t="n">
        <f aca="false">U8-Z8</f>
        <v>117602.454545455</v>
      </c>
    </row>
    <row r="9" customFormat="false" ht="15" hidden="false" customHeight="false" outlineLevel="0" collapsed="false">
      <c r="A9" s="2" t="n">
        <v>8</v>
      </c>
      <c r="B9" s="2" t="s">
        <v>37</v>
      </c>
      <c r="C9" s="2" t="s">
        <v>34</v>
      </c>
      <c r="D9" s="2" t="n">
        <v>1092618</v>
      </c>
      <c r="E9" s="2"/>
      <c r="F9" s="2"/>
      <c r="G9" s="2"/>
      <c r="H9" s="2"/>
      <c r="I9" s="2"/>
      <c r="J9" s="2"/>
      <c r="K9" s="2" t="n">
        <v>1092618</v>
      </c>
      <c r="L9" s="2"/>
      <c r="M9" s="5"/>
      <c r="N9" s="5"/>
      <c r="O9" s="2"/>
      <c r="P9" s="2"/>
      <c r="Q9" s="2"/>
      <c r="R9" s="2"/>
      <c r="S9" s="2"/>
      <c r="T9" s="2"/>
      <c r="U9" s="2" t="n">
        <f aca="false">SUM(J9:T9)</f>
        <v>1092618</v>
      </c>
      <c r="V9" s="2"/>
      <c r="W9" s="2" t="n">
        <f aca="false">U9*20%</f>
        <v>218523.6</v>
      </c>
      <c r="X9" s="2" t="n">
        <f aca="false">IF(U9&lt;=500000,U9*5%,25000+(U9-500000)*10%)</f>
        <v>84261.8</v>
      </c>
      <c r="Y9" s="2" t="n">
        <f aca="false">IF(U9&lt;=100000,1500,IF(U9&lt;=200000,3000,IF(U9&lt;=500000,5500,IF(U9&lt;=1000000,8500,15000))))</f>
        <v>15000</v>
      </c>
      <c r="Z9" s="2" t="n">
        <f aca="false">SUM(V9:Y9)</f>
        <v>317785.4</v>
      </c>
      <c r="AA9" s="2" t="n">
        <f aca="false">U9-Z9</f>
        <v>774832.6</v>
      </c>
    </row>
    <row r="10" customFormat="false" ht="15" hidden="false" customHeight="false" outlineLevel="0" collapsed="false">
      <c r="A10" s="2" t="n">
        <v>9</v>
      </c>
      <c r="B10" s="2" t="s">
        <v>38</v>
      </c>
      <c r="C10" s="2" t="s">
        <v>29</v>
      </c>
      <c r="D10" s="2" t="n">
        <v>500000</v>
      </c>
      <c r="E10" s="2" t="n">
        <v>8</v>
      </c>
      <c r="F10" s="2"/>
      <c r="G10" s="2"/>
      <c r="H10" s="2"/>
      <c r="I10" s="2"/>
      <c r="J10" s="2"/>
      <c r="K10" s="2" t="n">
        <f aca="false">D10/22*E10</f>
        <v>181818.181818182</v>
      </c>
      <c r="L10" s="2"/>
      <c r="M10" s="5"/>
      <c r="N10" s="5"/>
      <c r="O10" s="2"/>
      <c r="P10" s="2"/>
      <c r="Q10" s="2"/>
      <c r="R10" s="2" t="n">
        <v>100000</v>
      </c>
      <c r="S10" s="2"/>
      <c r="T10" s="2"/>
      <c r="U10" s="2" t="n">
        <f aca="false">SUM(J10:T10)</f>
        <v>281818.181818182</v>
      </c>
      <c r="V10" s="2"/>
      <c r="W10" s="2" t="n">
        <f aca="false">U10*20%</f>
        <v>56363.6363636364</v>
      </c>
      <c r="X10" s="2" t="n">
        <f aca="false">IF(U10&lt;=500000,U10*5%,25000+(U10-500000)*10%)</f>
        <v>14090.9090909091</v>
      </c>
      <c r="Y10" s="2" t="n">
        <f aca="false">IF(U10&lt;=100000,1500,IF(U10&lt;=200000,3000,IF(U10&lt;=500000,5500,IF(U10&lt;=1000000,8500,15000))))</f>
        <v>5500</v>
      </c>
      <c r="Z10" s="2" t="n">
        <f aca="false">SUM(V10:Y10)</f>
        <v>75954.5454545455</v>
      </c>
      <c r="AA10" s="2" t="n">
        <f aca="false">U10-Z10</f>
        <v>205863.636363636</v>
      </c>
    </row>
    <row r="11" customFormat="false" ht="15" hidden="false" customHeight="false" outlineLevel="0" collapsed="false">
      <c r="A11" s="2" t="n">
        <v>10</v>
      </c>
      <c r="B11" s="2" t="s">
        <v>39</v>
      </c>
      <c r="C11" s="2" t="s">
        <v>40</v>
      </c>
      <c r="D11" s="2" t="n">
        <v>178000</v>
      </c>
      <c r="E11" s="2" t="n">
        <v>13</v>
      </c>
      <c r="F11" s="2"/>
      <c r="G11" s="2"/>
      <c r="H11" s="2"/>
      <c r="I11" s="2"/>
      <c r="J11" s="2"/>
      <c r="K11" s="2" t="n">
        <f aca="false">D11/22*E11</f>
        <v>105181.818181818</v>
      </c>
      <c r="L11" s="2"/>
      <c r="M11" s="5"/>
      <c r="N11" s="5"/>
      <c r="O11" s="2"/>
      <c r="P11" s="2"/>
      <c r="Q11" s="2" t="n">
        <v>12000</v>
      </c>
      <c r="R11" s="2"/>
      <c r="S11" s="2"/>
      <c r="T11" s="2"/>
      <c r="U11" s="2" t="n">
        <f aca="false">SUM(J11:T11)</f>
        <v>117181.818181818</v>
      </c>
      <c r="V11" s="2"/>
      <c r="W11" s="2" t="n">
        <f aca="false">U11*20%</f>
        <v>23436.3636363636</v>
      </c>
      <c r="X11" s="2" t="n">
        <f aca="false">IF(U11&lt;=500000,U11*5%,25000+(U11-500000)*10%)</f>
        <v>5859.09090909091</v>
      </c>
      <c r="Y11" s="2" t="n">
        <f aca="false">IF(U11&lt;=100000,1500,IF(U11&lt;=200000,3000,IF(U11&lt;=500000,5500,IF(U11&lt;=1000000,8500,15000))))</f>
        <v>3000</v>
      </c>
      <c r="Z11" s="2" t="n">
        <f aca="false">SUM(V11:Y11)</f>
        <v>32295.4545454545</v>
      </c>
      <c r="AA11" s="2" t="n">
        <f aca="false">U11-Z11</f>
        <v>84886.3636363636</v>
      </c>
      <c r="AB11" s="8"/>
      <c r="AC11" s="8"/>
    </row>
    <row r="12" customFormat="false" ht="15" hidden="false" customHeight="false" outlineLevel="0" collapsed="false">
      <c r="A12" s="6" t="s">
        <v>19</v>
      </c>
      <c r="B12" s="6"/>
      <c r="C12" s="6"/>
      <c r="D12" s="7" t="n">
        <f aca="false">SUM(D2:D11)</f>
        <v>7072460</v>
      </c>
      <c r="E12" s="7" t="n">
        <f aca="false">SUM(E2:E11)</f>
        <v>54</v>
      </c>
      <c r="F12" s="7" t="n">
        <f aca="false">SUM(F2:F11)</f>
        <v>0</v>
      </c>
      <c r="G12" s="7" t="n">
        <f aca="false">SUM(G2:G11)</f>
        <v>0</v>
      </c>
      <c r="H12" s="7" t="n">
        <f aca="false">SUM(H2:H11)</f>
        <v>0</v>
      </c>
      <c r="I12" s="7" t="n">
        <f aca="false">SUM(I2:I11)</f>
        <v>0</v>
      </c>
      <c r="J12" s="7" t="n">
        <f aca="false">SUM(J2:J11)</f>
        <v>0</v>
      </c>
      <c r="K12" s="7" t="n">
        <f aca="false">SUM(K2:K11)</f>
        <v>5083712.54545455</v>
      </c>
      <c r="L12" s="7" t="n">
        <f aca="false">SUM(L2:L11)</f>
        <v>0</v>
      </c>
      <c r="M12" s="7" t="n">
        <f aca="false">SUM(M2:M11)</f>
        <v>0</v>
      </c>
      <c r="N12" s="7" t="n">
        <f aca="false">SUM(N2:N11)</f>
        <v>0</v>
      </c>
      <c r="O12" s="7" t="n">
        <f aca="false">SUM(O2:O11)</f>
        <v>0</v>
      </c>
      <c r="P12" s="7" t="n">
        <f aca="false">SUM(P2:P11)</f>
        <v>0</v>
      </c>
      <c r="Q12" s="7" t="n">
        <f aca="false">SUM(Q2:Q11)</f>
        <v>76000</v>
      </c>
      <c r="R12" s="7" t="n">
        <f aca="false">SUM(R2:R11)</f>
        <v>142000</v>
      </c>
      <c r="S12" s="7" t="n">
        <f aca="false">SUM(S2:S11)</f>
        <v>2171873</v>
      </c>
      <c r="T12" s="7" t="n">
        <f aca="false">SUM(T2:T11)</f>
        <v>0</v>
      </c>
      <c r="U12" s="7" t="n">
        <f aca="false">SUM(U2:U11)</f>
        <v>7473585.54545455</v>
      </c>
      <c r="V12" s="7" t="n">
        <f aca="false">SUM(V2:V11)</f>
        <v>0</v>
      </c>
      <c r="W12" s="7" t="n">
        <f aca="false">SUM(W2:W11)</f>
        <v>1494717.10909091</v>
      </c>
      <c r="X12" s="7" t="n">
        <f aca="false">SUM(X2:X11)</f>
        <v>636903.827272727</v>
      </c>
      <c r="Y12" s="7" t="n">
        <f aca="false">SUM(Y2:Y11)</f>
        <v>54500</v>
      </c>
      <c r="Z12" s="7" t="n">
        <f aca="false">SUM(Z2:Z11)</f>
        <v>2186120.93636364</v>
      </c>
      <c r="AA12" s="7" t="n">
        <f aca="false">SUM(AA2:AA11)</f>
        <v>5287464.60909091</v>
      </c>
    </row>
    <row r="18" customFormat="false" ht="39.3" hidden="false" customHeight="false" outlineLevel="0" collapsed="false">
      <c r="A18" s="2"/>
      <c r="B18" s="3" t="s">
        <v>0</v>
      </c>
      <c r="C18" s="4" t="s">
        <v>1</v>
      </c>
      <c r="D18" s="4" t="s">
        <v>2</v>
      </c>
      <c r="E18" s="4" t="s">
        <v>3</v>
      </c>
      <c r="F18" s="4" t="s">
        <v>4</v>
      </c>
      <c r="G18" s="4" t="s">
        <v>5</v>
      </c>
      <c r="H18" s="4" t="s">
        <v>6</v>
      </c>
      <c r="I18" s="4" t="s">
        <v>7</v>
      </c>
      <c r="J18" s="4" t="s">
        <v>8</v>
      </c>
      <c r="K18" s="4" t="s">
        <v>9</v>
      </c>
      <c r="L18" s="4" t="s">
        <v>10</v>
      </c>
      <c r="M18" s="4" t="s">
        <v>11</v>
      </c>
      <c r="N18" s="4" t="s">
        <v>12</v>
      </c>
      <c r="O18" s="4" t="s">
        <v>13</v>
      </c>
      <c r="P18" s="4" t="s">
        <v>14</v>
      </c>
      <c r="Q18" s="4" t="s">
        <v>15</v>
      </c>
      <c r="R18" s="4" t="s">
        <v>16</v>
      </c>
      <c r="S18" s="4" t="s">
        <v>17</v>
      </c>
      <c r="T18" s="4" t="s">
        <v>18</v>
      </c>
      <c r="U18" s="4" t="s">
        <v>19</v>
      </c>
      <c r="V18" s="4" t="s">
        <v>20</v>
      </c>
      <c r="W18" s="4" t="s">
        <v>21</v>
      </c>
      <c r="X18" s="4" t="s">
        <v>22</v>
      </c>
      <c r="Y18" s="4" t="s">
        <v>23</v>
      </c>
      <c r="Z18" s="4" t="s">
        <v>24</v>
      </c>
      <c r="AA18" s="4" t="s">
        <v>25</v>
      </c>
    </row>
    <row r="19" customFormat="false" ht="15" hidden="false" customHeight="false" outlineLevel="0" collapsed="false">
      <c r="A19" s="2" t="n">
        <v>1</v>
      </c>
      <c r="B19" s="2" t="s">
        <v>41</v>
      </c>
      <c r="C19" s="2" t="s">
        <v>42</v>
      </c>
      <c r="D19" s="2" t="n">
        <v>620000</v>
      </c>
      <c r="E19" s="2"/>
      <c r="F19" s="2"/>
      <c r="G19" s="2"/>
      <c r="H19" s="2"/>
      <c r="I19" s="2"/>
      <c r="J19" s="2"/>
      <c r="K19" s="2" t="n">
        <v>620000</v>
      </c>
      <c r="L19" s="2"/>
      <c r="M19" s="5"/>
      <c r="N19" s="5"/>
      <c r="O19" s="2"/>
      <c r="P19" s="2"/>
      <c r="Q19" s="2"/>
      <c r="R19" s="2"/>
      <c r="S19" s="2"/>
      <c r="T19" s="2"/>
      <c r="U19" s="2" t="n">
        <f aca="false">SUM(J19:T19)</f>
        <v>620000</v>
      </c>
      <c r="V19" s="2"/>
      <c r="W19" s="2" t="n">
        <f aca="false">U19*20%</f>
        <v>124000</v>
      </c>
      <c r="X19" s="2" t="n">
        <f aca="false">IF(U19&lt;=500000,U19*5%,25000+(U19-500000)*10%)</f>
        <v>37000</v>
      </c>
      <c r="Y19" s="2" t="n">
        <f aca="false">IF(U19&lt;=100000,1500,IF(U19&lt;=200000,3000,IF(U19&lt;=500000,5500,IF(U19&lt;=1000000,8500,15000))))</f>
        <v>8500</v>
      </c>
      <c r="Z19" s="2" t="n">
        <f aca="false">SUM(V19:Y19)</f>
        <v>169500</v>
      </c>
      <c r="AA19" s="2" t="n">
        <f aca="false">U19-Z19</f>
        <v>450500</v>
      </c>
    </row>
    <row r="20" customFormat="false" ht="15" hidden="false" customHeight="false" outlineLevel="0" collapsed="false">
      <c r="A20" s="2" t="n">
        <v>2</v>
      </c>
      <c r="B20" s="2" t="s">
        <v>43</v>
      </c>
      <c r="C20" s="2" t="s">
        <v>44</v>
      </c>
      <c r="D20" s="2" t="n">
        <v>520000</v>
      </c>
      <c r="E20" s="2"/>
      <c r="F20" s="2" t="n">
        <v>158</v>
      </c>
      <c r="G20" s="2" t="n">
        <v>96</v>
      </c>
      <c r="H20" s="2" t="n">
        <v>64</v>
      </c>
      <c r="I20" s="2"/>
      <c r="J20" s="2"/>
      <c r="K20" s="2" t="n">
        <f aca="false">D20/F20*G20</f>
        <v>315949.367088608</v>
      </c>
      <c r="L20" s="2"/>
      <c r="M20" s="5" t="n">
        <f aca="false">D20/F20*H20*1.5</f>
        <v>315949.367088608</v>
      </c>
      <c r="N20" s="5"/>
      <c r="O20" s="2"/>
      <c r="P20" s="2"/>
      <c r="Q20" s="2"/>
      <c r="R20" s="2"/>
      <c r="S20" s="2"/>
      <c r="T20" s="2"/>
      <c r="U20" s="2" t="n">
        <f aca="false">SUM(J20:T20)</f>
        <v>631898.734177215</v>
      </c>
      <c r="V20" s="2"/>
      <c r="W20" s="2" t="n">
        <f aca="false">U20*20%</f>
        <v>126379.746835443</v>
      </c>
      <c r="X20" s="2" t="n">
        <f aca="false">IF(U20&lt;=500000,U20*5%,25000+(U20-500000)*10%)</f>
        <v>38189.8734177215</v>
      </c>
      <c r="Y20" s="2" t="n">
        <f aca="false">IF(U20&lt;=100000,1500,IF(U20&lt;=200000,3000,IF(U20&lt;=500000,5500,IF(U20&lt;=1000000,8500,15000))))</f>
        <v>8500</v>
      </c>
      <c r="Z20" s="2" t="n">
        <f aca="false">SUM(V20:Y20)</f>
        <v>173069.620253165</v>
      </c>
      <c r="AA20" s="2" t="n">
        <f aca="false">U20-Z20</f>
        <v>458829.113924051</v>
      </c>
    </row>
    <row r="21" customFormat="false" ht="15" hidden="false" customHeight="false" outlineLevel="0" collapsed="false">
      <c r="A21" s="2" t="n">
        <v>3</v>
      </c>
      <c r="B21" s="2" t="s">
        <v>45</v>
      </c>
      <c r="C21" s="2" t="s">
        <v>46</v>
      </c>
      <c r="D21" s="2" t="n">
        <v>250000</v>
      </c>
      <c r="E21" s="2"/>
      <c r="F21" s="2" t="n">
        <v>125</v>
      </c>
      <c r="G21" s="2" t="n">
        <v>122</v>
      </c>
      <c r="H21" s="2" t="n">
        <v>48</v>
      </c>
      <c r="I21" s="2"/>
      <c r="J21" s="2"/>
      <c r="K21" s="2" t="n">
        <f aca="false">D21/F21*G21</f>
        <v>244000</v>
      </c>
      <c r="L21" s="2"/>
      <c r="M21" s="5" t="n">
        <f aca="false">D21/F21*H21*1.5</f>
        <v>144000</v>
      </c>
      <c r="N21" s="5"/>
      <c r="O21" s="2"/>
      <c r="P21" s="2"/>
      <c r="Q21" s="2"/>
      <c r="R21" s="2"/>
      <c r="S21" s="2"/>
      <c r="T21" s="2"/>
      <c r="U21" s="2" t="n">
        <f aca="false">SUM(J21:T21)</f>
        <v>388000</v>
      </c>
      <c r="V21" s="2"/>
      <c r="W21" s="2" t="n">
        <f aca="false">U21*20%</f>
        <v>77600</v>
      </c>
      <c r="X21" s="2" t="n">
        <f aca="false">IF(U21&lt;=500000,U21*5%,25000+(U21-500000)*10%)</f>
        <v>19400</v>
      </c>
      <c r="Y21" s="2" t="n">
        <f aca="false">IF(U21&lt;=100000,1500,IF(U21&lt;=200000,3000,IF(U21&lt;=500000,5500,IF(U21&lt;=1000000,8500,15000))))</f>
        <v>5500</v>
      </c>
      <c r="Z21" s="2" t="n">
        <f aca="false">SUM(V21:Y21)</f>
        <v>102500</v>
      </c>
      <c r="AA21" s="2" t="n">
        <f aca="false">U21-Z21</f>
        <v>285500</v>
      </c>
    </row>
    <row r="22" customFormat="false" ht="15" hidden="false" customHeight="false" outlineLevel="0" collapsed="false">
      <c r="A22" s="2" t="n">
        <v>4</v>
      </c>
      <c r="B22" s="2" t="s">
        <v>47</v>
      </c>
      <c r="C22" s="2" t="s">
        <v>46</v>
      </c>
      <c r="D22" s="2" t="n">
        <v>250000</v>
      </c>
      <c r="E22" s="2"/>
      <c r="F22" s="2" t="n">
        <v>200</v>
      </c>
      <c r="G22" s="2" t="n">
        <v>96</v>
      </c>
      <c r="H22" s="2" t="n">
        <v>52</v>
      </c>
      <c r="I22" s="2"/>
      <c r="J22" s="2"/>
      <c r="K22" s="2" t="n">
        <f aca="false">D22/F22*G22</f>
        <v>120000</v>
      </c>
      <c r="L22" s="2"/>
      <c r="M22" s="5" t="n">
        <f aca="false">D22/F22*H22*1.5</f>
        <v>97500</v>
      </c>
      <c r="N22" s="5"/>
      <c r="O22" s="2"/>
      <c r="P22" s="2"/>
      <c r="Q22" s="2"/>
      <c r="R22" s="2"/>
      <c r="S22" s="2"/>
      <c r="T22" s="2"/>
      <c r="U22" s="2" t="n">
        <f aca="false">SUM(J22:T22)</f>
        <v>217500</v>
      </c>
      <c r="V22" s="2"/>
      <c r="W22" s="2" t="n">
        <f aca="false">U22*20%</f>
        <v>43500</v>
      </c>
      <c r="X22" s="2" t="n">
        <f aca="false">IF(U22&lt;=500000,U22*5%,25000+(U22-500000)*10%)</f>
        <v>10875</v>
      </c>
      <c r="Y22" s="2" t="n">
        <f aca="false">IF(U22&lt;=100000,1500,IF(U22&lt;=200000,3000,IF(U22&lt;=500000,5500,IF(U22&lt;=1000000,8500,15000))))</f>
        <v>5500</v>
      </c>
      <c r="Z22" s="2" t="n">
        <f aca="false">SUM(V22:Y22)</f>
        <v>59875</v>
      </c>
      <c r="AA22" s="2" t="n">
        <f aca="false">U22-Z22</f>
        <v>157625</v>
      </c>
    </row>
    <row r="23" customFormat="false" ht="15" hidden="false" customHeight="false" outlineLevel="0" collapsed="false">
      <c r="A23" s="2" t="n">
        <v>5</v>
      </c>
      <c r="B23" s="2" t="s">
        <v>48</v>
      </c>
      <c r="C23" s="2" t="s">
        <v>46</v>
      </c>
      <c r="D23" s="2" t="n">
        <v>250000</v>
      </c>
      <c r="E23" s="2"/>
      <c r="F23" s="2" t="n">
        <v>96</v>
      </c>
      <c r="G23" s="2" t="n">
        <v>128</v>
      </c>
      <c r="H23" s="2" t="n">
        <v>52</v>
      </c>
      <c r="I23" s="2"/>
      <c r="J23" s="2"/>
      <c r="K23" s="2" t="n">
        <f aca="false">D23/F23*G23</f>
        <v>333333.333333333</v>
      </c>
      <c r="L23" s="2"/>
      <c r="M23" s="5" t="n">
        <f aca="false">D23/F23*H23*1.5</f>
        <v>203125</v>
      </c>
      <c r="N23" s="5"/>
      <c r="O23" s="2"/>
      <c r="P23" s="2"/>
      <c r="Q23" s="2"/>
      <c r="R23" s="2"/>
      <c r="S23" s="2"/>
      <c r="T23" s="2"/>
      <c r="U23" s="2" t="n">
        <f aca="false">SUM(J23:T23)</f>
        <v>536458.333333333</v>
      </c>
      <c r="V23" s="2"/>
      <c r="W23" s="2" t="n">
        <f aca="false">U23*20%</f>
        <v>107291.666666667</v>
      </c>
      <c r="X23" s="2" t="n">
        <f aca="false">IF(U23&lt;=500000,U23*5%,25000+(U23-500000)*10%)</f>
        <v>28645.8333333333</v>
      </c>
      <c r="Y23" s="2" t="n">
        <f aca="false">IF(U23&lt;=100000,1500,IF(U23&lt;=200000,3000,IF(U23&lt;=500000,5500,IF(U23&lt;=1000000,8500,15000))))</f>
        <v>8500</v>
      </c>
      <c r="Z23" s="2" t="n">
        <f aca="false">SUM(V23:Y23)</f>
        <v>144437.5</v>
      </c>
      <c r="AA23" s="2" t="n">
        <f aca="false">U23-Z23</f>
        <v>392020.833333333</v>
      </c>
    </row>
    <row r="24" customFormat="false" ht="15" hidden="false" customHeight="false" outlineLevel="0" collapsed="false">
      <c r="A24" s="6" t="s">
        <v>19</v>
      </c>
      <c r="B24" s="6"/>
      <c r="C24" s="6"/>
      <c r="D24" s="7" t="n">
        <f aca="false">SUM(D19:D23)</f>
        <v>1890000</v>
      </c>
      <c r="E24" s="7" t="n">
        <f aca="false">SUM(E19:E23)</f>
        <v>0</v>
      </c>
      <c r="F24" s="7" t="n">
        <f aca="false">SUM(F19:F23)</f>
        <v>579</v>
      </c>
      <c r="G24" s="7" t="n">
        <f aca="false">SUM(G19:G23)</f>
        <v>442</v>
      </c>
      <c r="H24" s="7" t="n">
        <f aca="false">SUM(H19:H23)</f>
        <v>216</v>
      </c>
      <c r="I24" s="7" t="n">
        <f aca="false">SUM(I19:I23)</f>
        <v>0</v>
      </c>
      <c r="J24" s="7" t="n">
        <f aca="false">SUM(J19:J23)</f>
        <v>0</v>
      </c>
      <c r="K24" s="7" t="n">
        <f aca="false">SUM(K19:K23)</f>
        <v>1633282.70042194</v>
      </c>
      <c r="L24" s="7" t="n">
        <f aca="false">SUM(L19:L23)</f>
        <v>0</v>
      </c>
      <c r="M24" s="7" t="n">
        <f aca="false">SUM(M19:M23)</f>
        <v>760574.367088608</v>
      </c>
      <c r="N24" s="7" t="n">
        <f aca="false">SUM(N19:N23)</f>
        <v>0</v>
      </c>
      <c r="O24" s="7" t="n">
        <f aca="false">SUM(O19:O23)</f>
        <v>0</v>
      </c>
      <c r="P24" s="7" t="n">
        <f aca="false">SUM(P19:P23)</f>
        <v>0</v>
      </c>
      <c r="Q24" s="7" t="n">
        <f aca="false">SUM(Q19:Q23)</f>
        <v>0</v>
      </c>
      <c r="R24" s="7" t="n">
        <f aca="false">SUM(R19:R23)</f>
        <v>0</v>
      </c>
      <c r="S24" s="7" t="n">
        <f aca="false">SUM(S19:S23)</f>
        <v>0</v>
      </c>
      <c r="T24" s="7" t="n">
        <f aca="false">SUM(T19:T23)</f>
        <v>0</v>
      </c>
      <c r="U24" s="7" t="n">
        <f aca="false">SUM(U19:U23)</f>
        <v>2393857.06751055</v>
      </c>
      <c r="V24" s="7" t="n">
        <f aca="false">SUM(V19:V23)</f>
        <v>0</v>
      </c>
      <c r="W24" s="7" t="n">
        <f aca="false">SUM(W19:W23)</f>
        <v>478771.41350211</v>
      </c>
      <c r="X24" s="7" t="n">
        <f aca="false">SUM(X19:X23)</f>
        <v>134110.706751055</v>
      </c>
      <c r="Y24" s="7" t="n">
        <f aca="false">SUM(Y19:Y23)</f>
        <v>36500</v>
      </c>
      <c r="Z24" s="7" t="n">
        <f aca="false">SUM(Z19:Z23)</f>
        <v>649382.120253165</v>
      </c>
      <c r="AA24" s="7" t="n">
        <f aca="false">SUM(AA19:AA23)</f>
        <v>1744474.94725738</v>
      </c>
    </row>
  </sheetData>
  <mergeCells count="2">
    <mergeCell ref="A12:C12"/>
    <mergeCell ref="A24:C2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7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186</TotalTime>
  <Application>LibreOffice/7.5.3.2$Windows_X86_64 LibreOffice_project/9f56dff12ba03b9acd7730a5a481eea045e468f3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2023-09-14T10:33:52Z</dcterms:created>
  <dc:creator/>
  <dc:description/>
  <dc:language>en-US</dc:language>
  <cp:lastModifiedBy/>
  <dcterms:modified xsi:type="dcterms:W3CDTF">2023-10-05T11:23:43Z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