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atelecom-my.sharepoint.com/personal/gerard_busnardo_redeunifique_com_br/Documents/Área de Trabalho/"/>
    </mc:Choice>
  </mc:AlternateContent>
  <xr:revisionPtr revIDLastSave="179" documentId="8_{1F56FD35-1097-4A81-AF8C-47E7B4D077C7}" xr6:coauthVersionLast="47" xr6:coauthVersionMax="47" xr10:uidLastSave="{0B76C9EC-BC71-4E12-8981-3B4CFFAA2114}"/>
  <bookViews>
    <workbookView xWindow="-108" yWindow="-108" windowWidth="23256" windowHeight="12456" xr2:uid="{19BF0820-EE87-4C81-9219-965C6978468E}"/>
  </bookViews>
  <sheets>
    <sheet name="Planilha1" sheetId="1" r:id="rId1"/>
    <sheet name="Planilha2" sheetId="2" r:id="rId2"/>
  </sheets>
  <definedNames>
    <definedName name="aporte">Planilha1!$D$11</definedName>
    <definedName name="qtd_anos">Planilha1!$D$12</definedName>
    <definedName name="salario">Planilha1!$D$7</definedName>
    <definedName name="sugestao_investimento">Planilha1!$D$9</definedName>
    <definedName name="taxa_mensal">Planilha1!$D$13</definedName>
    <definedName name="taxa_rendimento">Planilha1!$D$8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22" i="2"/>
  <c r="D15" i="2"/>
  <c r="D8" i="2"/>
  <c r="A3" i="2"/>
  <c r="A4" i="2"/>
  <c r="A5" i="2"/>
  <c r="A6" i="2"/>
  <c r="A7" i="2"/>
  <c r="A9" i="2"/>
  <c r="A10" i="2"/>
  <c r="A11" i="2"/>
  <c r="A12" i="2"/>
  <c r="A13" i="2"/>
  <c r="A14" i="2"/>
  <c r="A16" i="2"/>
  <c r="C29" i="1" s="1"/>
  <c r="D29" i="1" s="1"/>
  <c r="A17" i="2"/>
  <c r="A18" i="2"/>
  <c r="A19" i="2"/>
  <c r="A20" i="2"/>
  <c r="A21" i="2"/>
  <c r="A2" i="2"/>
  <c r="D14" i="1"/>
  <c r="D15" i="1"/>
  <c r="C19" i="1"/>
  <c r="D19" i="1" s="1"/>
  <c r="C20" i="1"/>
  <c r="D20" i="1" s="1"/>
  <c r="C21" i="1"/>
  <c r="D21" i="1" s="1"/>
  <c r="C22" i="1"/>
  <c r="D22" i="1" s="1"/>
  <c r="C18" i="1"/>
  <c r="D18" i="1" s="1"/>
  <c r="C28" i="1" l="1"/>
  <c r="D28" i="1" s="1"/>
  <c r="C33" i="1"/>
  <c r="D33" i="1" s="1"/>
  <c r="C32" i="1"/>
  <c r="D32" i="1" s="1"/>
  <c r="C31" i="1"/>
  <c r="D31" i="1" s="1"/>
  <c r="C30" i="1"/>
  <c r="D30" i="1" s="1"/>
  <c r="D34" i="1" l="1"/>
</calcChain>
</file>

<file path=xl/sharedStrings.xml><?xml version="1.0" encoding="utf-8"?>
<sst xmlns="http://schemas.openxmlformats.org/spreadsheetml/2006/main" count="68" uniqueCount="32">
  <si>
    <t>INVESTIMENTO MENSAL</t>
  </si>
  <si>
    <t>Quanto vou investir por mês?</t>
  </si>
  <si>
    <t>Por quantos anos?</t>
  </si>
  <si>
    <t>Taxa de rendimento mensal?</t>
  </si>
  <si>
    <t>Dividandos Mensais?</t>
  </si>
  <si>
    <t>Patrimônio Acumulado?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</si>
  <si>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</si>
  <si>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</si>
  <si>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</si>
  <si>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</si>
  <si>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</si>
  <si>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</si>
  <si>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CONFIGURAÇÕES</t>
  </si>
  <si>
    <t>Salario</t>
  </si>
  <si>
    <t>Rendimento Carteira</t>
  </si>
  <si>
    <t>Sugestão de Investimento (30%)</t>
  </si>
  <si>
    <t>VALOR A SER INVESTIDO POR MÊS</t>
  </si>
  <si>
    <t>Conservador</t>
  </si>
  <si>
    <t>TIPO DE FII</t>
  </si>
  <si>
    <t>Percentual Sugerido</t>
  </si>
  <si>
    <t>Valores</t>
  </si>
  <si>
    <t>PERFIL</t>
  </si>
  <si>
    <t>PAPEL</t>
  </si>
  <si>
    <t>TIJOLO</t>
  </si>
  <si>
    <t>HIBRIDOS</t>
  </si>
  <si>
    <t>FOFs</t>
  </si>
  <si>
    <t>DESENVOLVIMENTO</t>
  </si>
  <si>
    <t>HOTELARIAS</t>
  </si>
  <si>
    <t>Moderado</t>
  </si>
  <si>
    <t>CHAVE</t>
  </si>
  <si>
    <t>Agressivo</t>
  </si>
  <si>
    <t>Dividendos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</si>
</sst>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9" formatCode="_-[$R$-416]\ * #,##0.00_-;\-[$R$-416]\ * #,##0.00_-;_-[$R$-416]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indexed="64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/>
      <top style="medium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4.9989318521683403E-2"/>
      </bottom>
      <diagonal/>
    </border>
    <border>
      <left/>
      <right style="medium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/>
      <diagonal/>
    </border>
    <border>
      <left/>
      <right style="medium">
        <color indexed="64"/>
      </right>
      <top style="thin">
        <color theme="0" tint="-4.9989318521683403E-2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3" xfId="0" applyBorder="1"/>
    <xf numFmtId="8" fontId="0" fillId="0" borderId="0" xfId="0" applyNumberFormat="1"/>
    <xf numFmtId="0" fontId="3" fillId="0" borderId="0" xfId="0" applyFont="1"/>
    <xf numFmtId="0" fontId="0" fillId="0" borderId="4" xfId="0" applyBorder="1"/>
    <xf numFmtId="0" fontId="2" fillId="2" borderId="1" xfId="0" applyFont="1" applyFill="1" applyBorder="1"/>
    <xf numFmtId="0" fontId="2" fillId="2" borderId="2" xfId="0" applyFont="1" applyFill="1" applyBorder="1"/>
    <xf numFmtId="44" fontId="5" fillId="2" borderId="9" xfId="1" applyFont="1" applyFill="1" applyBorder="1" applyAlignment="1">
      <alignment horizontal="center" vertical="center"/>
    </xf>
    <xf numFmtId="44" fontId="5" fillId="2" borderId="10" xfId="1" applyFont="1" applyFill="1" applyBorder="1" applyAlignment="1">
      <alignment horizontal="center" vertical="center"/>
    </xf>
    <xf numFmtId="44" fontId="5" fillId="2" borderId="11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2" xfId="0" applyBorder="1"/>
    <xf numFmtId="8" fontId="0" fillId="0" borderId="13" xfId="0" applyNumberFormat="1" applyBorder="1"/>
    <xf numFmtId="8" fontId="0" fillId="0" borderId="14" xfId="0" applyNumberFormat="1" applyBorder="1"/>
    <xf numFmtId="0" fontId="0" fillId="0" borderId="15" xfId="0" applyBorder="1"/>
    <xf numFmtId="8" fontId="0" fillId="0" borderId="16" xfId="0" applyNumberFormat="1" applyBorder="1"/>
    <xf numFmtId="8" fontId="0" fillId="0" borderId="17" xfId="0" applyNumberFormat="1" applyBorder="1"/>
    <xf numFmtId="0" fontId="0" fillId="0" borderId="18" xfId="0" applyBorder="1"/>
    <xf numFmtId="8" fontId="0" fillId="0" borderId="19" xfId="0" applyNumberFormat="1" applyBorder="1"/>
    <xf numFmtId="8" fontId="0" fillId="0" borderId="20" xfId="0" applyNumberFormat="1" applyBorder="1"/>
    <xf numFmtId="0" fontId="0" fillId="0" borderId="21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10" fontId="0" fillId="0" borderId="24" xfId="0" applyNumberFormat="1" applyBorder="1" applyAlignment="1">
      <alignment horizontal="center"/>
    </xf>
    <xf numFmtId="0" fontId="2" fillId="0" borderId="23" xfId="0" applyFont="1" applyBorder="1"/>
    <xf numFmtId="0" fontId="2" fillId="0" borderId="25" xfId="0" applyFont="1" applyBorder="1"/>
    <xf numFmtId="9" fontId="0" fillId="0" borderId="27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9" fontId="0" fillId="0" borderId="0" xfId="2" applyFont="1"/>
    <xf numFmtId="0" fontId="2" fillId="4" borderId="0" xfId="0" applyFont="1" applyFill="1"/>
    <xf numFmtId="9" fontId="2" fillId="4" borderId="0" xfId="2" applyFont="1" applyFill="1"/>
    <xf numFmtId="8" fontId="0" fillId="0" borderId="24" xfId="0" applyNumberFormat="1" applyBorder="1" applyAlignment="1">
      <alignment horizontal="center"/>
    </xf>
    <xf numFmtId="8" fontId="0" fillId="0" borderId="26" xfId="0" applyNumberFormat="1" applyBorder="1" applyAlignment="1">
      <alignment horizontal="center"/>
    </xf>
    <xf numFmtId="8" fontId="0" fillId="0" borderId="22" xfId="0" applyNumberFormat="1" applyBorder="1" applyAlignment="1">
      <alignment horizontal="center"/>
    </xf>
    <xf numFmtId="0" fontId="0" fillId="0" borderId="30" xfId="0" applyBorder="1"/>
    <xf numFmtId="8" fontId="0" fillId="0" borderId="31" xfId="0" applyNumberFormat="1" applyBorder="1" applyAlignment="1">
      <alignment horizontal="center"/>
    </xf>
    <xf numFmtId="0" fontId="0" fillId="0" borderId="32" xfId="0" applyBorder="1"/>
    <xf numFmtId="0" fontId="0" fillId="0" borderId="34" xfId="0" applyBorder="1"/>
    <xf numFmtId="8" fontId="0" fillId="0" borderId="35" xfId="0" applyNumberFormat="1" applyBorder="1" applyAlignment="1">
      <alignment horizontal="center"/>
    </xf>
    <xf numFmtId="0" fontId="2" fillId="3" borderId="3" xfId="0" applyFont="1" applyFill="1" applyBorder="1"/>
    <xf numFmtId="8" fontId="2" fillId="3" borderId="0" xfId="0" applyNumberFormat="1" applyFont="1" applyFill="1" applyBorder="1"/>
    <xf numFmtId="0" fontId="0" fillId="3" borderId="4" xfId="0" applyFill="1" applyBorder="1"/>
    <xf numFmtId="0" fontId="0" fillId="0" borderId="0" xfId="0" applyBorder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36" xfId="0" applyFont="1" applyBorder="1" applyAlignment="1">
      <alignment horizontal="center"/>
    </xf>
    <xf numFmtId="169" fontId="0" fillId="0" borderId="37" xfId="0" applyNumberFormat="1" applyBorder="1" applyAlignment="1">
      <alignment horizontal="center"/>
    </xf>
    <xf numFmtId="0" fontId="0" fillId="0" borderId="32" xfId="0" applyFont="1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0" fontId="0" fillId="0" borderId="38" xfId="0" applyFont="1" applyBorder="1" applyAlignment="1">
      <alignment horizontal="center"/>
    </xf>
    <xf numFmtId="169" fontId="0" fillId="0" borderId="39" xfId="0" applyNumberFormat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/>
    <xf numFmtId="169" fontId="2" fillId="3" borderId="6" xfId="0" applyNumberFormat="1" applyFont="1" applyFill="1" applyBorder="1"/>
    <xf numFmtId="10" fontId="0" fillId="0" borderId="33" xfId="0" applyNumberFormat="1" applyBorder="1" applyAlignment="1">
      <alignment horizontal="center"/>
    </xf>
    <xf numFmtId="0" fontId="2" fillId="2" borderId="7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 Patrimônial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Planilha1!$C$17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Planilha1!$B$18:$B$22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Planilha1!$C$18:$C$22</c:f>
              <c:numCache>
                <c:formatCode>"R$"#,##0.00_);[Red]\("R$"#,##0.00\)</c:formatCode>
                <c:ptCount val="5"/>
                <c:pt idx="0">
                  <c:v>40846.295490872384</c:v>
                </c:pt>
                <c:pt idx="1">
                  <c:v>125706.02903888765</c:v>
                </c:pt>
                <c:pt idx="2">
                  <c:v>365186.49938220013</c:v>
                </c:pt>
                <c:pt idx="3">
                  <c:v>1690573.4899477849</c:v>
                </c:pt>
                <c:pt idx="4">
                  <c:v>6500857.2154751271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0-48F6-A547-E721A61DA7C0}"/>
            </c:ext>
          </c:extLst>
        </c:ser>
        <c:ser>
          <c:idx val="1"/>
          <c:order val="1"/>
          <c:tx>
            <c:strRef>
              <c:f>Planilha1!$D$17</c:f>
              <c:strCache>
                <c:ptCount val="1"/>
                <c:pt idx="0">
                  <c:v>Dividendos Mensal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Planilha1!$B$18:$B$22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Planilha1!$D$18:$D$22</c:f>
              <c:numCache>
                <c:formatCode>"R$"#,##0.00_);[Red]\("R$"#,##0.00\)</c:formatCode>
                <c:ptCount val="5"/>
                <c:pt idx="0">
                  <c:v>245.0777729452343</c:v>
                </c:pt>
                <c:pt idx="1">
                  <c:v>754.23617423332587</c:v>
                </c:pt>
                <c:pt idx="2">
                  <c:v>2191.1189962932008</c:v>
                </c:pt>
                <c:pt idx="3">
                  <c:v>10143.44093968671</c:v>
                </c:pt>
                <c:pt idx="4">
                  <c:v>39005.143292850764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60-48F6-A547-E721A61D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812736"/>
        <c:axId val="1916811296"/>
      </c:lineChart>
      <c:catAx>
        <c:axId val="191681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811296"/>
        <c:crosses val="autoZero"/>
        <c:auto val="1"/>
        <c:lblAlgn val="ctr"/>
        <c:lblOffset val="100"/>
        <c:noMultiLvlLbl val="0"/>
      </c:catAx>
      <c:valAx>
        <c:axId val="19168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81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0</xdr:row>
      <xdr:rowOff>68580</xdr:rowOff>
    </xdr:from>
    <xdr:to>
      <xdr:col>4</xdr:col>
      <xdr:colOff>22860</xdr:colOff>
      <xdr:row>5</xdr:row>
      <xdr:rowOff>60960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3F384EE-F211-87DA-448F-34D7B9C1048F}"/>
            </a:ext>
          </a:extLst>
        </xdr:cNvPr>
        <xdr:cNvSpPr/>
      </xdr:nvSpPr>
      <xdr:spPr>
        <a:xfrm>
          <a:off x="137160" y="68580"/>
          <a:ext cx="6027420" cy="906780"/>
        </a:xfrm>
        <a:prstGeom prst="round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2200">
              <a:latin typeface="Aptos Narrow (Corpo)"/>
            </a:rPr>
            <a:t>SIMULADOR</a:t>
          </a:r>
          <a:r>
            <a:rPr lang="pt-BR" sz="2200" baseline="0">
              <a:latin typeface="Aptos Narrow (Corpo)"/>
            </a:rPr>
            <a:t> DE INVESTIMENTOS	 </a:t>
          </a:r>
          <a:endParaRPr lang="pt-BR" sz="2200">
            <a:latin typeface="Aptos Narrow (Corpo)"/>
          </a:endParaRPr>
        </a:p>
      </xdr:txBody>
    </xdr:sp>
    <xdr:clientData/>
  </xdr:twoCellAnchor>
  <xdr:twoCellAnchor editAs="oneCell">
    <xdr:from>
      <xdr:col>2</xdr:col>
      <xdr:colOff>1630681</xdr:colOff>
      <xdr:row>0</xdr:row>
      <xdr:rowOff>152401</xdr:rowOff>
    </xdr:from>
    <xdr:to>
      <xdr:col>3</xdr:col>
      <xdr:colOff>716280</xdr:colOff>
      <xdr:row>4</xdr:row>
      <xdr:rowOff>147189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B379660-E8D3-B623-BEA7-9E78B2BE7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1" y="152401"/>
          <a:ext cx="967739" cy="726308"/>
        </a:xfrm>
        <a:prstGeom prst="rect">
          <a:avLst/>
        </a:prstGeom>
      </xdr:spPr>
    </xdr:pic>
    <xdr:clientData/>
  </xdr:twoCellAnchor>
  <xdr:twoCellAnchor>
    <xdr:from>
      <xdr:col>0</xdr:col>
      <xdr:colOff>125730</xdr:colOff>
      <xdr:row>34</xdr:row>
      <xdr:rowOff>34290</xdr:rowOff>
    </xdr:from>
    <xdr:to>
      <xdr:col>4</xdr:col>
      <xdr:colOff>7620</xdr:colOff>
      <xdr:row>48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B46C5CF-E4E2-4F91-21CD-650DCABE7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2A28-09C2-4900-8824-3AEB0D68D009}">
  <dimension ref="A1:F49"/>
  <sheetViews>
    <sheetView showGridLines="0" tabSelected="1" workbookViewId="0">
      <selection activeCell="D18" sqref="D18"/>
    </sheetView>
  </sheetViews>
  <sheetFormatPr defaultColWidth="0" defaultRowHeight="14.4" zeroHeight="1" x14ac:dyDescent="0.3"/>
  <cols>
    <col min="1" max="1" width="2.21875" customWidth="1"/>
    <col min="2" max="2" width="44.88671875" customWidth="1"/>
    <col min="3" max="3" width="27.44140625" customWidth="1"/>
    <col min="4" max="4" width="15" customWidth="1"/>
    <col min="5" max="5" width="2.109375" customWidth="1"/>
    <col min="6" max="6" width="11.88671875" hidden="1" customWidth="1"/>
    <col min="7" max="7" width="8.88671875" hidden="1" customWidth="1"/>
    <col min="8" max="16384" width="8.88671875" hidden="1"/>
  </cols>
  <sheetData>
    <row r="1" spans="2:5" x14ac:dyDescent="0.3"/>
    <row r="2" spans="2:5" x14ac:dyDescent="0.3"/>
    <row r="3" spans="2:5" x14ac:dyDescent="0.3"/>
    <row r="4" spans="2:5" x14ac:dyDescent="0.3"/>
    <row r="5" spans="2:5" x14ac:dyDescent="0.3"/>
    <row r="6" spans="2:5" ht="15" thickBot="1" x14ac:dyDescent="0.35"/>
    <row r="7" spans="2:5" ht="18" customHeight="1" x14ac:dyDescent="0.3">
      <c r="B7" s="7" t="s">
        <v>12</v>
      </c>
      <c r="C7" s="37" t="s">
        <v>13</v>
      </c>
      <c r="D7" s="38">
        <v>5000</v>
      </c>
    </row>
    <row r="8" spans="2:5" ht="14.4" customHeight="1" x14ac:dyDescent="0.3">
      <c r="B8" s="8"/>
      <c r="C8" s="39" t="s">
        <v>14</v>
      </c>
      <c r="D8" s="58">
        <v>6.0000000000000001E-3</v>
      </c>
    </row>
    <row r="9" spans="2:5" ht="14.4" customHeight="1" thickBot="1" x14ac:dyDescent="0.35">
      <c r="B9" s="9"/>
      <c r="C9" s="40" t="s">
        <v>15</v>
      </c>
      <c r="D9" s="41">
        <f>salario*30%</f>
        <v>1500</v>
      </c>
    </row>
    <row r="10" spans="2:5" ht="14.4" customHeight="1" thickBot="1" x14ac:dyDescent="0.35"/>
    <row r="11" spans="2:5" ht="15" thickBot="1" x14ac:dyDescent="0.35">
      <c r="B11" s="10" t="s">
        <v>0</v>
      </c>
      <c r="C11" s="22" t="s">
        <v>1</v>
      </c>
      <c r="D11" s="36">
        <v>1500</v>
      </c>
    </row>
    <row r="12" spans="2:5" ht="15" thickBot="1" x14ac:dyDescent="0.35">
      <c r="B12" s="11"/>
      <c r="C12" s="23" t="s">
        <v>2</v>
      </c>
      <c r="D12" s="24">
        <v>5</v>
      </c>
    </row>
    <row r="13" spans="2:5" ht="15" thickBot="1" x14ac:dyDescent="0.35">
      <c r="B13" s="11"/>
      <c r="C13" s="23" t="s">
        <v>3</v>
      </c>
      <c r="D13" s="25">
        <v>1.0800000000000001E-2</v>
      </c>
    </row>
    <row r="14" spans="2:5" ht="15" thickBot="1" x14ac:dyDescent="0.35">
      <c r="B14" s="11"/>
      <c r="C14" s="26" t="s">
        <v>5</v>
      </c>
      <c r="D14" s="34">
        <f>FV(taxa_mensal,qtd_anos*12,aporte*-1)</f>
        <v>125706.02903888765</v>
      </c>
    </row>
    <row r="15" spans="2:5" ht="15" thickBot="1" x14ac:dyDescent="0.35">
      <c r="B15" s="12"/>
      <c r="C15" s="27" t="s">
        <v>4</v>
      </c>
      <c r="D15" s="35">
        <f>FV(D13,D12*12,D11*-1)</f>
        <v>125706.02903888765</v>
      </c>
      <c r="E15" s="2"/>
    </row>
    <row r="16" spans="2:5" ht="15" thickBot="1" x14ac:dyDescent="0.35"/>
    <row r="17" spans="1:4" ht="24.6" customHeight="1" x14ac:dyDescent="0.5">
      <c r="A17" s="3"/>
      <c r="B17" s="61" t="s">
        <v>6</v>
      </c>
      <c r="C17" s="62"/>
      <c r="D17" s="60" t="s">
        <v>31</v>
      </c>
    </row>
    <row r="18" spans="1:4" x14ac:dyDescent="0.3">
      <c r="A18" s="3">
        <v>2</v>
      </c>
      <c r="B18" s="13" t="s">
        <v>7</v>
      </c>
      <c r="C18" s="14">
        <f>FV($D$13,A18*12,$D$11*-1)</f>
        <v>40846.295490872384</v>
      </c>
      <c r="D18" s="15">
        <f>taxa_rendimento*$C18</f>
        <v>245.0777729452343</v>
      </c>
    </row>
    <row r="19" spans="1:4" x14ac:dyDescent="0.3">
      <c r="A19" s="3">
        <v>5</v>
      </c>
      <c r="B19" s="16" t="s">
        <v>8</v>
      </c>
      <c r="C19" s="17">
        <f>FV($D$13,A19*12,$D$11*-1)</f>
        <v>125706.02903888765</v>
      </c>
      <c r="D19" s="18">
        <f>taxa_rendimento*$C19</f>
        <v>754.23617423332587</v>
      </c>
    </row>
    <row r="20" spans="1:4" x14ac:dyDescent="0.3">
      <c r="A20" s="3">
        <v>10</v>
      </c>
      <c r="B20" s="16" t="s">
        <v>9</v>
      </c>
      <c r="C20" s="17">
        <f>FV($D$13,A20*12,$D$11*-1)</f>
        <v>365186.49938220013</v>
      </c>
      <c r="D20" s="18">
        <f>taxa_rendimento*$C20</f>
        <v>2191.1189962932008</v>
      </c>
    </row>
    <row r="21" spans="1:4" x14ac:dyDescent="0.3">
      <c r="A21" s="3">
        <v>20</v>
      </c>
      <c r="B21" s="16" t="s">
        <v>10</v>
      </c>
      <c r="C21" s="17">
        <f>FV($D$13,A21*12,$D$11*-1)</f>
        <v>1690573.4899477849</v>
      </c>
      <c r="D21" s="18">
        <f>taxa_rendimento*$C21</f>
        <v>10143.44093968671</v>
      </c>
    </row>
    <row r="22" spans="1:4" ht="15" thickBot="1" x14ac:dyDescent="0.35">
      <c r="A22" s="3">
        <v>30</v>
      </c>
      <c r="B22" s="19" t="s">
        <v>11</v>
      </c>
      <c r="C22" s="20">
        <f>FV($D$13,A22*12,$D$11*-1)</f>
        <v>6500857.2154751271</v>
      </c>
      <c r="D22" s="21">
        <f>taxa_rendimento*$C22</f>
        <v>39005.143292850764</v>
      </c>
    </row>
    <row r="23" spans="1:4" ht="15" thickBot="1" x14ac:dyDescent="0.35"/>
    <row r="24" spans="1:4" x14ac:dyDescent="0.3">
      <c r="B24" s="5" t="s">
        <v>21</v>
      </c>
      <c r="C24" s="59" t="s">
        <v>28</v>
      </c>
      <c r="D24" s="6"/>
    </row>
    <row r="25" spans="1:4" x14ac:dyDescent="0.3">
      <c r="B25" s="42" t="s">
        <v>16</v>
      </c>
      <c r="C25" s="43">
        <v>1500</v>
      </c>
      <c r="D25" s="44"/>
    </row>
    <row r="26" spans="1:4" x14ac:dyDescent="0.3">
      <c r="B26" s="1"/>
      <c r="C26" s="45"/>
      <c r="D26" s="4"/>
    </row>
    <row r="27" spans="1:4" x14ac:dyDescent="0.3">
      <c r="B27" s="46" t="s">
        <v>18</v>
      </c>
      <c r="C27" s="47" t="s">
        <v>19</v>
      </c>
      <c r="D27" s="48" t="s">
        <v>20</v>
      </c>
    </row>
    <row r="28" spans="1:4" x14ac:dyDescent="0.3">
      <c r="B28" s="49" t="s">
        <v>22</v>
      </c>
      <c r="C28" s="28">
        <f>VLOOKUP($C$24&amp;"-"&amp;B28,Planilha2!A:D,4,0)</f>
        <v>0.3</v>
      </c>
      <c r="D28" s="50">
        <f>C28*$C$25</f>
        <v>450</v>
      </c>
    </row>
    <row r="29" spans="1:4" x14ac:dyDescent="0.3">
      <c r="B29" s="51" t="s">
        <v>23</v>
      </c>
      <c r="C29" s="29">
        <f>VLOOKUP($C$24&amp;"-"&amp;B29,Planilha2!A:D,4,0)</f>
        <v>0.4</v>
      </c>
      <c r="D29" s="52">
        <f t="shared" ref="D29:D33" si="0">C29*$C$25</f>
        <v>600</v>
      </c>
    </row>
    <row r="30" spans="1:4" x14ac:dyDescent="0.3">
      <c r="B30" s="51" t="s">
        <v>24</v>
      </c>
      <c r="C30" s="29">
        <f>VLOOKUP($C$24&amp;"-"&amp;B30,Planilha2!A:D,4,0)</f>
        <v>0.1</v>
      </c>
      <c r="D30" s="52">
        <f t="shared" si="0"/>
        <v>150</v>
      </c>
    </row>
    <row r="31" spans="1:4" x14ac:dyDescent="0.3">
      <c r="B31" s="51" t="s">
        <v>25</v>
      </c>
      <c r="C31" s="29">
        <f>VLOOKUP($C$24&amp;"-"&amp;B31,Planilha2!A:D,4,0)</f>
        <v>0.1</v>
      </c>
      <c r="D31" s="52">
        <f t="shared" si="0"/>
        <v>150</v>
      </c>
    </row>
    <row r="32" spans="1:4" x14ac:dyDescent="0.3">
      <c r="B32" s="51" t="s">
        <v>26</v>
      </c>
      <c r="C32" s="29">
        <f>VLOOKUP($C$24&amp;"-"&amp;B32,Planilha2!A:D,4,0)</f>
        <v>0.05</v>
      </c>
      <c r="D32" s="52">
        <f t="shared" si="0"/>
        <v>75</v>
      </c>
    </row>
    <row r="33" spans="2:4" x14ac:dyDescent="0.3">
      <c r="B33" s="53" t="s">
        <v>27</v>
      </c>
      <c r="C33" s="30">
        <f>VLOOKUP($C$24&amp;"-"&amp;B33,Planilha2!A:D,4,0)</f>
        <v>0.05</v>
      </c>
      <c r="D33" s="54">
        <f t="shared" si="0"/>
        <v>75</v>
      </c>
    </row>
    <row r="34" spans="2:4" ht="15" thickBot="1" x14ac:dyDescent="0.35">
      <c r="B34" s="55"/>
      <c r="C34" s="56"/>
      <c r="D34" s="57">
        <f>SUM(D28:D33)</f>
        <v>1500</v>
      </c>
    </row>
    <row r="35" spans="2:4" x14ac:dyDescent="0.3"/>
    <row r="36" spans="2:4" x14ac:dyDescent="0.3"/>
    <row r="37" spans="2:4" x14ac:dyDescent="0.3"/>
    <row r="38" spans="2:4" x14ac:dyDescent="0.3"/>
    <row r="39" spans="2:4" x14ac:dyDescent="0.3"/>
    <row r="40" spans="2:4" x14ac:dyDescent="0.3"/>
    <row r="41" spans="2:4" x14ac:dyDescent="0.3"/>
    <row r="42" spans="2:4" x14ac:dyDescent="0.3"/>
    <row r="49" customFormat="1" x14ac:dyDescent="0.3"/>
  </sheetData>
  <mergeCells count="3">
    <mergeCell ref="B7:B9"/>
    <mergeCell ref="B11:B15"/>
    <mergeCell ref="B17:C17"/>
  </mergeCells>
  <conditionalFormatting sqref="C28:C3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{5C03CC3A-5BC2-4795-97E3-70CD883142C1}</x14:id>
        </ext>
      </extLst>
    </cfRule>
  </conditionalFormatting>
  <dataValidations count="1">
    <dataValidation type="list" allowBlank="1" showInputMessage="1" showErrorMessage="1" sqref="C24" xr:uid="{967C87B7-1E16-481D-8835-DAC3C79A17C1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03CC3A-5BC2-4795-97E3-70CD883142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C28:C33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8504-1073-47C7-9BE9-54879DBDCEC4}">
  <dimension ref="A1:D22"/>
  <sheetViews>
    <sheetView workbookViewId="0">
      <selection activeCell="J17" sqref="J17"/>
    </sheetView>
  </sheetViews>
  <sheetFormatPr defaultRowHeight="14.4" x14ac:dyDescent="0.3"/>
  <cols>
    <col min="1" max="1" width="28.77734375" bestFit="1" customWidth="1"/>
    <col min="2" max="2" width="13.33203125" customWidth="1"/>
    <col min="3" max="3" width="17.6640625" bestFit="1" customWidth="1"/>
    <col min="4" max="4" width="17.88671875" bestFit="1" customWidth="1"/>
  </cols>
  <sheetData>
    <row r="1" spans="1:4" x14ac:dyDescent="0.3">
      <c r="A1" s="32" t="s">
        <v>29</v>
      </c>
      <c r="B1" s="32"/>
      <c r="C1" s="32" t="s">
        <v>18</v>
      </c>
      <c r="D1" s="32" t="s">
        <v>19</v>
      </c>
    </row>
    <row r="2" spans="1:4" x14ac:dyDescent="0.3">
      <c r="A2" t="str">
        <f>CONCATENATE(B2,"-",C2)</f>
        <v>Conservador-PAPEL</v>
      </c>
      <c r="B2" t="s">
        <v>17</v>
      </c>
      <c r="C2" t="s">
        <v>22</v>
      </c>
      <c r="D2" s="31">
        <v>0.4</v>
      </c>
    </row>
    <row r="3" spans="1:4" x14ac:dyDescent="0.3">
      <c r="A3" t="str">
        <f t="shared" ref="A3:A21" si="0">CONCATENATE(B3,"-",C3)</f>
        <v>Conservador-TIJOLO</v>
      </c>
      <c r="B3" t="s">
        <v>17</v>
      </c>
      <c r="C3" t="s">
        <v>23</v>
      </c>
      <c r="D3" s="31">
        <v>0.4</v>
      </c>
    </row>
    <row r="4" spans="1:4" x14ac:dyDescent="0.3">
      <c r="A4" t="str">
        <f t="shared" si="0"/>
        <v>Conservador-HIBRIDOS</v>
      </c>
      <c r="B4" t="s">
        <v>17</v>
      </c>
      <c r="C4" t="s">
        <v>24</v>
      </c>
      <c r="D4" s="31">
        <v>0.1</v>
      </c>
    </row>
    <row r="5" spans="1:4" x14ac:dyDescent="0.3">
      <c r="A5" t="str">
        <f t="shared" si="0"/>
        <v>Conservador-FOFs</v>
      </c>
      <c r="B5" t="s">
        <v>17</v>
      </c>
      <c r="C5" t="s">
        <v>25</v>
      </c>
      <c r="D5" s="31">
        <v>0.1</v>
      </c>
    </row>
    <row r="6" spans="1:4" x14ac:dyDescent="0.3">
      <c r="A6" t="str">
        <f t="shared" si="0"/>
        <v>Conservador-DESENVOLVIMENTO</v>
      </c>
      <c r="B6" t="s">
        <v>17</v>
      </c>
      <c r="C6" t="s">
        <v>26</v>
      </c>
      <c r="D6" s="31">
        <v>0</v>
      </c>
    </row>
    <row r="7" spans="1:4" x14ac:dyDescent="0.3">
      <c r="A7" t="str">
        <f t="shared" si="0"/>
        <v>Conservador-HOTELARIAS</v>
      </c>
      <c r="B7" t="s">
        <v>17</v>
      </c>
      <c r="C7" t="s">
        <v>27</v>
      </c>
      <c r="D7" s="31">
        <v>0</v>
      </c>
    </row>
    <row r="8" spans="1:4" x14ac:dyDescent="0.3">
      <c r="A8" s="32"/>
      <c r="B8" s="32"/>
      <c r="C8" s="32"/>
      <c r="D8" s="33">
        <f>SUM(D2:D7)</f>
        <v>1</v>
      </c>
    </row>
    <row r="9" spans="1:4" x14ac:dyDescent="0.3">
      <c r="A9" t="str">
        <f t="shared" si="0"/>
        <v>Moderado-PAPEL</v>
      </c>
      <c r="B9" t="s">
        <v>28</v>
      </c>
      <c r="C9" t="s">
        <v>22</v>
      </c>
      <c r="D9" s="31">
        <v>0.3</v>
      </c>
    </row>
    <row r="10" spans="1:4" x14ac:dyDescent="0.3">
      <c r="A10" t="str">
        <f t="shared" si="0"/>
        <v>Moderado-TIJOLO</v>
      </c>
      <c r="B10" t="s">
        <v>28</v>
      </c>
      <c r="C10" t="s">
        <v>23</v>
      </c>
      <c r="D10" s="31">
        <v>0.4</v>
      </c>
    </row>
    <row r="11" spans="1:4" x14ac:dyDescent="0.3">
      <c r="A11" t="str">
        <f t="shared" si="0"/>
        <v>Moderado-HIBRIDOS</v>
      </c>
      <c r="B11" t="s">
        <v>28</v>
      </c>
      <c r="C11" t="s">
        <v>24</v>
      </c>
      <c r="D11" s="31">
        <v>0.1</v>
      </c>
    </row>
    <row r="12" spans="1:4" x14ac:dyDescent="0.3">
      <c r="A12" t="str">
        <f t="shared" si="0"/>
        <v>Moderado-FOFs</v>
      </c>
      <c r="B12" t="s">
        <v>28</v>
      </c>
      <c r="C12" t="s">
        <v>25</v>
      </c>
      <c r="D12" s="31">
        <v>0.1</v>
      </c>
    </row>
    <row r="13" spans="1:4" x14ac:dyDescent="0.3">
      <c r="A13" t="str">
        <f t="shared" si="0"/>
        <v>Moderado-DESENVOLVIMENTO</v>
      </c>
      <c r="B13" t="s">
        <v>28</v>
      </c>
      <c r="C13" t="s">
        <v>26</v>
      </c>
      <c r="D13" s="31">
        <v>0.05</v>
      </c>
    </row>
    <row r="14" spans="1:4" x14ac:dyDescent="0.3">
      <c r="A14" t="str">
        <f t="shared" si="0"/>
        <v>Moderado-HOTELARIAS</v>
      </c>
      <c r="B14" t="s">
        <v>28</v>
      </c>
      <c r="C14" t="s">
        <v>27</v>
      </c>
      <c r="D14" s="31">
        <v>0.05</v>
      </c>
    </row>
    <row r="15" spans="1:4" x14ac:dyDescent="0.3">
      <c r="A15" s="32"/>
      <c r="B15" s="32"/>
      <c r="C15" s="32"/>
      <c r="D15" s="33">
        <f>SUM(D9:D14)</f>
        <v>1</v>
      </c>
    </row>
    <row r="16" spans="1:4" x14ac:dyDescent="0.3">
      <c r="A16" t="str">
        <f t="shared" si="0"/>
        <v>Agressivo-PAPEL</v>
      </c>
      <c r="B16" t="s">
        <v>30</v>
      </c>
      <c r="C16" t="s">
        <v>22</v>
      </c>
      <c r="D16" s="31">
        <v>0.2</v>
      </c>
    </row>
    <row r="17" spans="1:4" x14ac:dyDescent="0.3">
      <c r="A17" t="str">
        <f t="shared" si="0"/>
        <v>Agressivo-TIJOLO</v>
      </c>
      <c r="B17" t="s">
        <v>30</v>
      </c>
      <c r="C17" t="s">
        <v>23</v>
      </c>
      <c r="D17" s="31">
        <v>0.3</v>
      </c>
    </row>
    <row r="18" spans="1:4" x14ac:dyDescent="0.3">
      <c r="A18" t="str">
        <f t="shared" si="0"/>
        <v>Agressivo-HIBRIDOS</v>
      </c>
      <c r="B18" t="s">
        <v>30</v>
      </c>
      <c r="C18" t="s">
        <v>24</v>
      </c>
      <c r="D18" s="31">
        <v>0.1</v>
      </c>
    </row>
    <row r="19" spans="1:4" x14ac:dyDescent="0.3">
      <c r="A19" t="str">
        <f t="shared" si="0"/>
        <v>Agressivo-FOFs</v>
      </c>
      <c r="B19" t="s">
        <v>30</v>
      </c>
      <c r="C19" t="s">
        <v>25</v>
      </c>
      <c r="D19" s="31">
        <v>0.1</v>
      </c>
    </row>
    <row r="20" spans="1:4" x14ac:dyDescent="0.3">
      <c r="A20" t="str">
        <f t="shared" si="0"/>
        <v>Agressivo-DESENVOLVIMENTO</v>
      </c>
      <c r="B20" t="s">
        <v>30</v>
      </c>
      <c r="C20" t="s">
        <v>26</v>
      </c>
      <c r="D20" s="31">
        <v>0.15</v>
      </c>
    </row>
    <row r="21" spans="1:4" x14ac:dyDescent="0.3">
      <c r="A21" t="str">
        <f t="shared" si="0"/>
        <v>Agressivo-HOTELARIAS</v>
      </c>
      <c r="B21" t="s">
        <v>30</v>
      </c>
      <c r="C21" t="s">
        <v>27</v>
      </c>
      <c r="D21" s="31">
        <v>0.15</v>
      </c>
    </row>
    <row r="22" spans="1:4" x14ac:dyDescent="0.3">
      <c r="A22" s="32"/>
      <c r="B22" s="32"/>
      <c r="C22" s="32"/>
      <c r="D22" s="33">
        <f>SUM(D16:D21)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Planilha2</vt:lpstr>
      <vt:lpstr>aporte</vt:lpstr>
      <vt:lpstr>qtd_anos</vt:lpstr>
      <vt:lpstr>salario</vt:lpstr>
      <vt:lpstr>sugestao_investimento</vt:lpstr>
      <vt:lpstr>taxa_mensal</vt:lpstr>
      <vt:lpstr>taxa_rendimento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GIRARDI BUSNARDO</dc:creator>
  <cp:lastModifiedBy>GERARD GIRARDI BUSNARDO</cp:lastModifiedBy>
  <dcterms:created xsi:type="dcterms:W3CDTF">2025-06-10T16:22:29Z</dcterms:created>
  <dcterms:modified xsi:type="dcterms:W3CDTF">2025-06-11T16:35:28Z</dcterms:modified>
</cp:coreProperties>
</file>