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17"/>
  <workbookPr autoCompressPictures="0"/>
  <mc:AlternateContent xmlns:mc="http://schemas.openxmlformats.org/markup-compatibility/2006">
    <mc:Choice Requires="x15">
      <x15ac:absPath xmlns:x15ac="http://schemas.microsoft.com/office/spreadsheetml/2010/11/ac" url="C:\Users\thelo\Desktop\Corsi\GPS\consegna 04 12 23\"/>
    </mc:Choice>
  </mc:AlternateContent>
  <xr:revisionPtr revIDLastSave="136" documentId="13_ncr:1_{76CFE40F-EBEC-462B-ABEB-6DF523C31478}" xr6:coauthVersionLast="47" xr6:coauthVersionMax="47" xr10:uidLastSave="{9BC14AEA-628C-4ED2-9767-BB39DAB16734}"/>
  <bookViews>
    <workbookView xWindow="-110" yWindow="-110" windowWidth="19420" windowHeight="10420" tabRatio="261" firstSheet="1" activeTab="1" xr2:uid="{00000000-000D-0000-FFFF-FFFF00000000}"/>
  </bookViews>
  <sheets>
    <sheet name="definizioni" sheetId="1" r:id="rId1"/>
    <sheet name="tabella" sheetId="3" r:id="rId2"/>
    <sheet name="grafici" sheetId="4" r:id="rId3"/>
  </sheets>
  <definedNames>
    <definedName name="_xlnm.Print_Area" localSheetId="1">tabella!$A$1:$H$17</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7" i="3" l="1"/>
  <c r="G6" i="3"/>
  <c r="G4" i="3"/>
  <c r="C7" i="3"/>
  <c r="F5" i="3"/>
  <c r="C6" i="3"/>
  <c r="D7" i="3"/>
  <c r="D6" i="3"/>
  <c r="D5" i="3"/>
  <c r="E5" i="3"/>
  <c r="E11" i="3"/>
  <c r="E14" i="3"/>
  <c r="E15" i="3"/>
  <c r="C5" i="3"/>
  <c r="G5" i="3"/>
  <c r="B5" i="3"/>
  <c r="B11" i="3" s="1"/>
  <c r="C11" i="3"/>
  <c r="C12" i="3"/>
  <c r="E12" i="3"/>
  <c r="E16" i="3"/>
  <c r="E17" i="3"/>
  <c r="C16" i="3"/>
  <c r="C17" i="3"/>
  <c r="G10" i="3"/>
  <c r="E10" i="3"/>
  <c r="C14" i="3"/>
  <c r="C13" i="3"/>
  <c r="C9" i="3"/>
  <c r="B14" i="3"/>
  <c r="B9" i="3"/>
  <c r="B12" i="3"/>
  <c r="B16" i="3"/>
  <c r="B17" i="3"/>
  <c r="E9" i="3"/>
  <c r="E13" i="3"/>
  <c r="C10" i="3"/>
  <c r="B10" i="3"/>
  <c r="C15" i="3"/>
  <c r="B15" i="3"/>
  <c r="B13" i="3"/>
  <c r="G12" i="3" l="1"/>
  <c r="F11" i="3"/>
  <c r="F14" i="3" s="1"/>
  <c r="F12" i="3"/>
  <c r="F16" i="3" s="1"/>
  <c r="F17" i="3" s="1"/>
  <c r="F9" i="3"/>
  <c r="F10" i="3"/>
  <c r="H4" i="3"/>
  <c r="I4" i="3" s="1"/>
  <c r="J4" i="3" s="1"/>
  <c r="H7" i="3"/>
  <c r="I7" i="3" s="1"/>
  <c r="J7" i="3" s="1"/>
  <c r="J5" i="3" s="1"/>
  <c r="I5" i="3"/>
  <c r="I10" i="3"/>
  <c r="I12" i="3"/>
  <c r="D12" i="3"/>
  <c r="D11" i="3"/>
  <c r="D14" i="3" s="1"/>
  <c r="D13" i="3" s="1"/>
  <c r="D10" i="3"/>
  <c r="D9" i="3"/>
  <c r="D15" i="3"/>
  <c r="G11" i="3"/>
  <c r="J12" i="3" l="1"/>
  <c r="F13" i="3"/>
  <c r="F15" i="3"/>
  <c r="D16" i="3"/>
  <c r="D17" i="3" s="1"/>
  <c r="H5" i="3"/>
  <c r="H10" i="3" s="1"/>
  <c r="H12" i="3"/>
  <c r="H6" i="3"/>
  <c r="G9" i="3"/>
  <c r="G16" i="3"/>
  <c r="G17" i="3"/>
  <c r="G14" i="3"/>
  <c r="G15" i="3"/>
  <c r="G13" i="3"/>
  <c r="I6" i="3" l="1"/>
  <c r="J10" i="3"/>
  <c r="I9" i="3"/>
  <c r="H9" i="3"/>
  <c r="H11" i="3"/>
  <c r="H16" i="3" s="1"/>
  <c r="H14" i="3"/>
  <c r="H13" i="3"/>
  <c r="H15" i="3"/>
  <c r="H17" i="3"/>
  <c r="J6" i="3" l="1"/>
  <c r="I11" i="3"/>
  <c r="I14" i="3"/>
  <c r="I16" i="3"/>
  <c r="I17" i="3" s="1"/>
  <c r="J11" i="3" l="1"/>
  <c r="J16" i="3" s="1"/>
  <c r="J17" i="3" s="1"/>
  <c r="J9" i="3"/>
  <c r="J14" i="3"/>
  <c r="J15" i="3" s="1"/>
  <c r="J13" i="3"/>
  <c r="I15" i="3"/>
  <c r="I13" i="3"/>
</calcChain>
</file>

<file path=xl/sharedStrings.xml><?xml version="1.0" encoding="utf-8"?>
<sst xmlns="http://schemas.openxmlformats.org/spreadsheetml/2006/main" count="94" uniqueCount="90">
  <si>
    <t>Project Earned Value Analysis</t>
  </si>
  <si>
    <t xml:space="preserve">Project Earned Value Analysis measures the health of a project by looking at cost information and schedule information concurrently. It tells you whether the project is on schedule and on budget, as well as whether the project is on budget for the amount of work done so far. </t>
  </si>
  <si>
    <t>Metric</t>
  </si>
  <si>
    <t>Abbrev.</t>
  </si>
  <si>
    <t>Descrizione</t>
  </si>
  <si>
    <t>Formula/Value</t>
  </si>
  <si>
    <t>Budget at Completion</t>
  </si>
  <si>
    <t>BAC</t>
  </si>
  <si>
    <t>Baseline cost for 100% of project.</t>
  </si>
  <si>
    <t>N/A</t>
  </si>
  <si>
    <t>Actual Cost</t>
  </si>
  <si>
    <t>AC</t>
  </si>
  <si>
    <t>Total costs actually incurred so far.</t>
  </si>
  <si>
    <t>Earned Value</t>
  </si>
  <si>
    <t>EV</t>
  </si>
  <si>
    <t xml:space="preserve">Amount of budget earned so far based on physical work accomplished, without reference to actual costs. </t>
  </si>
  <si>
    <t>Budget at Completion (BAC) * Percent Complete</t>
  </si>
  <si>
    <t>Planned Value</t>
  </si>
  <si>
    <t>PV</t>
  </si>
  <si>
    <t>The budget for the physical work scheduled to be completed by the end of the time period.</t>
  </si>
  <si>
    <t>Cost Variance</t>
  </si>
  <si>
    <t>CV</t>
  </si>
  <si>
    <t>Measure of cost overrun. The difference between the budget for the work actually done so far and the actual costs so far.</t>
  </si>
  <si>
    <t>Earned Value–Actual Cost
EV–AC</t>
  </si>
  <si>
    <t>Cost Performance Index</t>
  </si>
  <si>
    <t>CPI</t>
  </si>
  <si>
    <t>Cost efficiency ratio. A CPI of 1.00 means that the costs so far are exactly the same as the budget for work actually done so far.</t>
  </si>
  <si>
    <t>Earned Value/
Actual Cost
EV/AC</t>
  </si>
  <si>
    <t>Schedule Variance</t>
  </si>
  <si>
    <t>SV</t>
  </si>
  <si>
    <t>Measure of schedule slippage. The difference between the budget for the work actually done so far and the budgeted cost of work scheduled.</t>
  </si>
  <si>
    <t>Earned Value–Planned Value
EV–PV</t>
  </si>
  <si>
    <t>Schedule Performance Index</t>
  </si>
  <si>
    <t>SPI</t>
  </si>
  <si>
    <t>The schedule efficiency ratio. An SPI of 1.0 means that the project is exactly on schedule.</t>
  </si>
  <si>
    <t>Earned Value/Planned Value
EV/PV</t>
  </si>
  <si>
    <t>Estimate to Completion</t>
  </si>
  <si>
    <t>ETC</t>
  </si>
  <si>
    <t>The expected additional cost to complete.</t>
  </si>
  <si>
    <t>Estimate at Completion–Actual Cost
EAC–AC</t>
  </si>
  <si>
    <t>Estimate at Completion</t>
  </si>
  <si>
    <t>EAC</t>
  </si>
  <si>
    <t>Expected total cost based on the current cost efficiency ratio.</t>
  </si>
  <si>
    <t>Budget at Completion/Cost Performance Index
BAC/CPI</t>
  </si>
  <si>
    <t>Variance at Completion</t>
  </si>
  <si>
    <t>VAC</t>
  </si>
  <si>
    <t>Estimated cost overrun at the end of project.</t>
  </si>
  <si>
    <t>Budget at Completion–Estimate at Completion
BAC–EAC</t>
  </si>
  <si>
    <t>Status</t>
  </si>
  <si>
    <t>Average of CPI &amp; SPI.</t>
  </si>
  <si>
    <t>(Cost Performance Index+Schedule Performance Index)/2
(CPI+SPI)/2</t>
  </si>
  <si>
    <t>GREEN = On track</t>
  </si>
  <si>
    <t>&gt;1.0</t>
  </si>
  <si>
    <t>YELLOW = Slightly behind schedule or budget</t>
  </si>
  <si>
    <t>&gt;0.85</t>
  </si>
  <si>
    <t>RED = Needs immediate attention</t>
  </si>
  <si>
    <t>&gt;0.65</t>
  </si>
  <si>
    <t>BLACK = Killed or Restore</t>
  </si>
  <si>
    <t>&lt;0.65</t>
  </si>
  <si>
    <t>GreenTrails - Data Stato: 18/12/2023</t>
  </si>
  <si>
    <t>RAD</t>
  </si>
  <si>
    <t>SDD</t>
  </si>
  <si>
    <t>Testing</t>
  </si>
  <si>
    <t>Meetings</t>
  </si>
  <si>
    <t>ODD</t>
  </si>
  <si>
    <t>RAD + SDD</t>
  </si>
  <si>
    <t>RAD+SDD+Meetings [SR1]</t>
  </si>
  <si>
    <t>RAD+SDD+Meetings+Testing [Consegna Intermedia]</t>
  </si>
  <si>
    <t>RAD+SDD+Meetings+Testing+ODD [SR2]</t>
  </si>
  <si>
    <t>02/12/2023</t>
  </si>
  <si>
    <t>09/12/2012</t>
  </si>
  <si>
    <t>03/02/2024</t>
  </si>
  <si>
    <t>18/12/2023</t>
  </si>
  <si>
    <t>06/01/2024</t>
  </si>
  <si>
    <t>09/12/2023</t>
  </si>
  <si>
    <t>04/12/2023</t>
  </si>
  <si>
    <t>Budget at Completion (BAC)</t>
  </si>
  <si>
    <t>Earned Value (EV)</t>
  </si>
  <si>
    <t>Actual Cost (AC)</t>
  </si>
  <si>
    <t>Planned Value (PV)</t>
  </si>
  <si>
    <t>%Progresso attuale/previsto</t>
  </si>
  <si>
    <t>Cost Variance (CV)</t>
  </si>
  <si>
    <t>Schedule Variance (SV)</t>
  </si>
  <si>
    <t>Cost Performance Index (CPI)</t>
  </si>
  <si>
    <t>Schedule Performance Index (SPI)</t>
  </si>
  <si>
    <t>Estimate to Completion (ETC)</t>
  </si>
  <si>
    <t>Estimate at Completion (EAC)</t>
  </si>
  <si>
    <t>Variance at Completion (VAC)</t>
  </si>
  <si>
    <t>Average Index</t>
  </si>
  <si>
    <t>Stato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</si>
</sst>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_);[Red]\(0\)"/>
    <numFmt numFmtId="165" formatCode="&quot;€&quot;\ #,##0.00"/>
    <numFmt numFmtId="166" formatCode="[$€-2]\ #,##0.00;[Red]\-[$€-2]\ #,##0.00"/>
  </numFmts>
  <fonts count="16">
    <font>
      <sz val="10"/>
      <name val="Arial"/>
    </font>
    <font>
      <sz val="10"/>
      <name val="Arial"/>
    </font>
    <font>
      <sz val="8"/>
      <name val="Arial"/>
    </font>
    <font>
      <b/>
      <sz val="10"/>
      <color indexed="9"/>
      <name val="Arial"/>
      <family val="2"/>
    </font>
    <font>
      <sz val="10"/>
      <name val="Arial"/>
      <family val="2"/>
    </font>
    <font>
      <b/>
      <sz val="12"/>
      <name val="Arial"/>
      <family val="2"/>
    </font>
    <font>
      <sz val="9"/>
      <name val="Arial"/>
      <family val="2"/>
    </font>
    <font>
      <b/>
      <sz val="11"/>
      <color theme="3"/>
      <name val="Calibri"/>
      <family val="2"/>
      <scheme val="minor"/>
    </font>
    <font>
      <b/>
      <sz val="11"/>
      <color rgb="FF3F3F3F"/>
      <name val="Calibri"/>
      <family val="2"/>
      <scheme val="minor"/>
    </font>
    <font>
      <sz val="10"/>
      <color theme="0"/>
      <name val="Arial"/>
      <family val="2"/>
    </font>
    <font>
      <b/>
      <sz val="14"/>
      <color theme="3"/>
      <name val="Calibri"/>
      <family val="2"/>
      <scheme val="minor"/>
    </font>
    <font>
      <sz val="8"/>
      <color rgb="FFC00000"/>
      <name val="Calibri"/>
      <family val="2"/>
      <scheme val="minor"/>
    </font>
    <font>
      <b/>
      <sz val="14"/>
      <color rgb="FFC00000"/>
      <name val="Calibri"/>
      <family val="2"/>
      <scheme val="minor"/>
    </font>
    <font>
      <u/>
      <sz val="10"/>
      <color theme="10"/>
      <name val="Arial"/>
    </font>
    <font>
      <u/>
      <sz val="10"/>
      <color theme="11"/>
      <name val="Arial"/>
    </font>
    <font>
      <b/>
      <sz val="11"/>
      <color rgb="FF000000"/>
      <name val="Calibri"/>
      <family val="2"/>
    </font>
  </fonts>
  <fills count="10">
    <fill>
      <patternFill patternType="none"/>
    </fill>
    <fill>
      <patternFill patternType="gray125"/>
    </fill>
    <fill>
      <patternFill patternType="solid">
        <fgColor indexed="42"/>
        <bgColor indexed="64"/>
      </patternFill>
    </fill>
    <fill>
      <patternFill patternType="solid">
        <fgColor indexed="8"/>
        <bgColor indexed="64"/>
      </patternFill>
    </fill>
    <fill>
      <patternFill patternType="solid">
        <fgColor rgb="FF00B050"/>
        <bgColor indexed="64"/>
      </patternFill>
    </fill>
    <fill>
      <patternFill patternType="solid">
        <fgColor rgb="FFF2F2F2"/>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1"/>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indexed="55"/>
      </bottom>
      <diagonal/>
    </border>
    <border>
      <left style="thin">
        <color auto="1"/>
      </left>
      <right style="thin">
        <color auto="1"/>
      </right>
      <top style="thin">
        <color indexed="55"/>
      </top>
      <bottom style="thin">
        <color indexed="55"/>
      </bottom>
      <diagonal/>
    </border>
    <border>
      <left/>
      <right/>
      <top/>
      <bottom style="thin">
        <color indexed="55"/>
      </bottom>
      <diagonal/>
    </border>
    <border>
      <left/>
      <right/>
      <top style="thin">
        <color indexed="55"/>
      </top>
      <bottom style="thin">
        <color indexed="55"/>
      </bottom>
      <diagonal/>
    </border>
    <border>
      <left/>
      <right style="thin">
        <color auto="1"/>
      </right>
      <top style="thin">
        <color indexed="55"/>
      </top>
      <bottom style="thin">
        <color indexed="55"/>
      </bottom>
      <diagonal/>
    </border>
    <border>
      <left/>
      <right style="thin">
        <color auto="1"/>
      </right>
      <top/>
      <bottom style="thin">
        <color indexed="55"/>
      </bottom>
      <diagonal/>
    </border>
    <border>
      <left/>
      <right style="thin">
        <color auto="1"/>
      </right>
      <top style="thin">
        <color auto="1"/>
      </top>
      <bottom style="thin">
        <color auto="1"/>
      </bottom>
      <diagonal/>
    </border>
    <border>
      <left style="thin">
        <color auto="1"/>
      </left>
      <right style="thin">
        <color indexed="55"/>
      </right>
      <top style="thin">
        <color auto="1"/>
      </top>
      <bottom style="thin">
        <color auto="1"/>
      </bottom>
      <diagonal/>
    </border>
    <border>
      <left style="thin">
        <color indexed="55"/>
      </left>
      <right style="thin">
        <color indexed="55"/>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indexed="55"/>
      </top>
      <bottom style="thin">
        <color auto="1"/>
      </bottom>
      <diagonal/>
    </border>
    <border>
      <left style="thin">
        <color auto="1"/>
      </left>
      <right style="thin">
        <color auto="1"/>
      </right>
      <top style="thin">
        <color indexed="55"/>
      </top>
      <bottom/>
      <diagonal/>
    </border>
    <border>
      <left style="thin">
        <color auto="1"/>
      </left>
      <right style="thin">
        <color auto="1"/>
      </right>
      <top/>
      <bottom style="thin">
        <color indexed="55"/>
      </bottom>
      <diagonal/>
    </border>
    <border>
      <left style="thin">
        <color auto="1"/>
      </left>
      <right style="thin">
        <color auto="1"/>
      </right>
      <top/>
      <bottom/>
      <diagonal/>
    </border>
    <border>
      <left style="thin">
        <color rgb="FF3F3F3F"/>
      </left>
      <right style="thin">
        <color rgb="FF3F3F3F"/>
      </right>
      <top style="thin">
        <color rgb="FF3F3F3F"/>
      </top>
      <bottom style="thin">
        <color rgb="FF3F3F3F"/>
      </bottom>
      <diagonal/>
    </border>
    <border>
      <left style="thin">
        <color rgb="FFB1BBCC"/>
      </left>
      <right style="thin">
        <color rgb="FFB1BBCC"/>
      </right>
      <top style="thin">
        <color rgb="FFB1BBCC"/>
      </top>
      <bottom style="thin">
        <color rgb="FFB1BBCC"/>
      </bottom>
      <diagonal/>
    </border>
  </borders>
  <cellStyleXfs count="7">
    <xf numFmtId="0" fontId="0" fillId="0" borderId="0"/>
    <xf numFmtId="9" fontId="1" fillId="0" borderId="0" applyFont="0" applyFill="0" applyBorder="0" applyAlignment="0" applyProtection="0"/>
    <xf numFmtId="0" fontId="7" fillId="0" borderId="0" applyNumberFormat="0" applyFill="0" applyBorder="0" applyAlignment="0" applyProtection="0"/>
    <xf numFmtId="0" fontId="8" fillId="5" borderId="17" applyNumberFormat="0" applyAlignment="0" applyProtection="0"/>
    <xf numFmtId="0" fontId="13" fillId="0" borderId="0" applyNumberFormat="0" applyFill="0" applyBorder="0" applyAlignment="0" applyProtection="0"/>
    <xf numFmtId="0" fontId="14" fillId="0" borderId="0" applyNumberFormat="0" applyFill="0" applyBorder="0" applyAlignment="0" applyProtection="0"/>
    <xf numFmtId="43" fontId="1" fillId="0" borderId="0" applyFont="0" applyFill="0" applyBorder="0" applyAlignment="0" applyProtection="0"/>
  </cellStyleXfs>
  <cellXfs count="68">
    <xf numFmtId="0" fontId="0" fillId="0" borderId="0" xfId="0"/>
    <xf numFmtId="0" fontId="0" fillId="0" borderId="0" xfId="0" applyAlignment="1">
      <alignment horizontal="center"/>
    </xf>
    <xf numFmtId="9" fontId="0" fillId="0" borderId="0" xfId="1" applyFont="1"/>
    <xf numFmtId="0" fontId="0" fillId="0" borderId="0" xfId="0" applyProtection="1">
      <protection locked="0"/>
    </xf>
    <xf numFmtId="0" fontId="0" fillId="0" borderId="0" xfId="0" applyAlignment="1" applyProtection="1">
      <alignment wrapText="1"/>
      <protection locked="0"/>
    </xf>
    <xf numFmtId="0" fontId="0" fillId="0" borderId="0" xfId="0" applyAlignment="1" applyProtection="1">
      <alignment horizontal="center"/>
      <protection locked="0"/>
    </xf>
    <xf numFmtId="0" fontId="4" fillId="0" borderId="0" xfId="0" applyFont="1" applyAlignment="1">
      <alignment vertical="center" wrapText="1"/>
    </xf>
    <xf numFmtId="0" fontId="0" fillId="0" borderId="2" xfId="0" applyBorder="1" applyAlignment="1">
      <alignment horizontal="center"/>
    </xf>
    <xf numFmtId="0" fontId="3" fillId="3" borderId="9" xfId="0" applyFont="1" applyFill="1" applyBorder="1" applyAlignment="1">
      <alignment horizontal="center"/>
    </xf>
    <xf numFmtId="0" fontId="3" fillId="3" borderId="10" xfId="0" applyFont="1" applyFill="1" applyBorder="1" applyAlignment="1">
      <alignment horizontal="center"/>
    </xf>
    <xf numFmtId="0" fontId="3" fillId="3" borderId="11" xfId="0" applyFont="1" applyFill="1" applyBorder="1" applyAlignment="1">
      <alignment horizontal="center"/>
    </xf>
    <xf numFmtId="0" fontId="0" fillId="0" borderId="12" xfId="0" applyBorder="1"/>
    <xf numFmtId="0" fontId="0" fillId="0" borderId="12" xfId="0" applyBorder="1" applyAlignment="1">
      <alignment horizontal="center"/>
    </xf>
    <xf numFmtId="0" fontId="0" fillId="0" borderId="12" xfId="0" applyBorder="1" applyAlignment="1">
      <alignment wrapText="1"/>
    </xf>
    <xf numFmtId="0" fontId="0" fillId="0" borderId="2" xfId="0" applyBorder="1"/>
    <xf numFmtId="0" fontId="0" fillId="0" borderId="13" xfId="0" applyBorder="1" applyAlignment="1">
      <alignment horizontal="center"/>
    </xf>
    <xf numFmtId="0" fontId="0" fillId="0" borderId="13" xfId="0" applyBorder="1" applyAlignment="1">
      <alignment wrapText="1"/>
    </xf>
    <xf numFmtId="0" fontId="0" fillId="0" borderId="3" xfId="0" applyBorder="1" applyAlignment="1">
      <alignment horizontal="center"/>
    </xf>
    <xf numFmtId="0" fontId="0" fillId="0" borderId="3" xfId="0" applyBorder="1" applyAlignment="1">
      <alignment wrapText="1"/>
    </xf>
    <xf numFmtId="0" fontId="0" fillId="0" borderId="14" xfId="0" applyBorder="1" applyAlignment="1">
      <alignment horizontal="center"/>
    </xf>
    <xf numFmtId="0" fontId="0" fillId="0" borderId="14" xfId="0" applyBorder="1" applyAlignment="1">
      <alignment wrapText="1"/>
    </xf>
    <xf numFmtId="0" fontId="0" fillId="0" borderId="15" xfId="0" applyBorder="1" applyAlignment="1">
      <alignment horizontal="center"/>
    </xf>
    <xf numFmtId="0" fontId="0" fillId="0" borderId="15" xfId="0" applyBorder="1" applyAlignment="1">
      <alignment wrapText="1"/>
    </xf>
    <xf numFmtId="0" fontId="0" fillId="0" borderId="4" xfId="0" applyBorder="1" applyAlignment="1">
      <alignment horizontal="center"/>
    </xf>
    <xf numFmtId="0" fontId="0" fillId="0" borderId="4" xfId="0" applyBorder="1" applyAlignment="1">
      <alignment wrapText="1"/>
    </xf>
    <xf numFmtId="0" fontId="0" fillId="0" borderId="16" xfId="0" applyBorder="1"/>
    <xf numFmtId="0" fontId="0" fillId="0" borderId="16" xfId="0" applyBorder="1" applyAlignment="1">
      <alignment horizontal="center"/>
    </xf>
    <xf numFmtId="0" fontId="0" fillId="0" borderId="16" xfId="0" applyBorder="1" applyAlignment="1">
      <alignment wrapText="1"/>
    </xf>
    <xf numFmtId="0" fontId="0" fillId="0" borderId="16" xfId="0" applyBorder="1" applyAlignment="1">
      <alignment horizontal="center" wrapText="1"/>
    </xf>
    <xf numFmtId="0" fontId="0" fillId="0" borderId="4" xfId="0" applyBorder="1"/>
    <xf numFmtId="0" fontId="0" fillId="0" borderId="4" xfId="0" applyBorder="1" applyAlignment="1">
      <alignment horizontal="center" wrapText="1"/>
    </xf>
    <xf numFmtId="0" fontId="0" fillId="0" borderId="13" xfId="0" applyBorder="1" applyAlignment="1">
      <alignment horizontal="center" wrapText="1"/>
    </xf>
    <xf numFmtId="0" fontId="0" fillId="0" borderId="3" xfId="0" applyBorder="1" applyAlignment="1">
      <alignment horizontal="center" wrapText="1"/>
    </xf>
    <xf numFmtId="0" fontId="0" fillId="0" borderId="14" xfId="0" applyBorder="1"/>
    <xf numFmtId="0" fontId="0" fillId="0" borderId="15" xfId="0" applyBorder="1"/>
    <xf numFmtId="0" fontId="0" fillId="0" borderId="13" xfId="0" applyBorder="1"/>
    <xf numFmtId="0" fontId="0" fillId="0" borderId="3" xfId="0" applyBorder="1"/>
    <xf numFmtId="0" fontId="10" fillId="0" borderId="0" xfId="2" applyFont="1" applyBorder="1" applyAlignment="1" applyProtection="1">
      <alignment horizontal="center" wrapText="1"/>
      <protection locked="0"/>
    </xf>
    <xf numFmtId="0" fontId="7" fillId="0" borderId="5" xfId="2" applyFill="1" applyBorder="1" applyAlignment="1" applyProtection="1">
      <alignment horizontal="left" wrapText="1"/>
      <protection locked="0"/>
    </xf>
    <xf numFmtId="165" fontId="7" fillId="0" borderId="1" xfId="2" applyNumberFormat="1" applyBorder="1" applyAlignment="1" applyProtection="1">
      <alignment horizontal="right"/>
      <protection locked="0"/>
    </xf>
    <xf numFmtId="165" fontId="7" fillId="0" borderId="1" xfId="2" applyNumberFormat="1" applyFill="1" applyBorder="1" applyAlignment="1" applyProtection="1">
      <alignment horizontal="right"/>
      <protection locked="0"/>
    </xf>
    <xf numFmtId="0" fontId="7" fillId="0" borderId="6" xfId="2" applyFill="1" applyBorder="1" applyAlignment="1" applyProtection="1">
      <alignment horizontal="left" wrapText="1"/>
      <protection locked="0"/>
    </xf>
    <xf numFmtId="164" fontId="7" fillId="0" borderId="6" xfId="2" applyNumberFormat="1" applyFill="1" applyBorder="1" applyAlignment="1" applyProtection="1">
      <alignment horizontal="left" wrapText="1"/>
      <protection locked="0"/>
    </xf>
    <xf numFmtId="2" fontId="7" fillId="0" borderId="6" xfId="2" applyNumberFormat="1" applyFill="1" applyBorder="1" applyAlignment="1" applyProtection="1">
      <alignment horizontal="left" wrapText="1"/>
      <protection locked="0"/>
    </xf>
    <xf numFmtId="2" fontId="7" fillId="0" borderId="7" xfId="2" applyNumberFormat="1" applyFill="1" applyBorder="1" applyAlignment="1" applyProtection="1">
      <alignment horizontal="left" wrapText="1"/>
      <protection locked="0"/>
    </xf>
    <xf numFmtId="164" fontId="7" fillId="0" borderId="7" xfId="2" applyNumberFormat="1" applyFill="1" applyBorder="1" applyAlignment="1" applyProtection="1">
      <alignment horizontal="left" wrapText="1"/>
      <protection locked="0"/>
    </xf>
    <xf numFmtId="2" fontId="7" fillId="0" borderId="0" xfId="2" applyNumberFormat="1" applyFill="1" applyBorder="1" applyAlignment="1" applyProtection="1">
      <alignment horizontal="left" wrapText="1"/>
      <protection locked="0"/>
    </xf>
    <xf numFmtId="2" fontId="7" fillId="2" borderId="1" xfId="2" applyNumberFormat="1" applyFill="1" applyBorder="1" applyAlignment="1" applyProtection="1">
      <alignment horizontal="center"/>
    </xf>
    <xf numFmtId="164" fontId="7" fillId="0" borderId="8" xfId="2" applyNumberFormat="1" applyFill="1" applyBorder="1" applyAlignment="1" applyProtection="1">
      <alignment horizontal="left" vertical="center" wrapText="1"/>
      <protection locked="0"/>
    </xf>
    <xf numFmtId="164" fontId="7" fillId="6" borderId="1" xfId="2" applyNumberFormat="1" applyFill="1" applyBorder="1" applyAlignment="1" applyProtection="1">
      <alignment horizontal="center" vertical="center"/>
    </xf>
    <xf numFmtId="164" fontId="7" fillId="4" borderId="1" xfId="2" applyNumberFormat="1" applyFill="1" applyBorder="1" applyAlignment="1" applyProtection="1">
      <alignment horizontal="center" vertical="center"/>
    </xf>
    <xf numFmtId="164" fontId="7" fillId="3" borderId="1" xfId="2" applyNumberFormat="1" applyFill="1" applyBorder="1" applyAlignment="1" applyProtection="1">
      <alignment horizontal="center" vertical="center"/>
    </xf>
    <xf numFmtId="0" fontId="0" fillId="7" borderId="16" xfId="0" applyFill="1" applyBorder="1" applyAlignment="1">
      <alignment wrapText="1"/>
    </xf>
    <xf numFmtId="0" fontId="0" fillId="6" borderId="4" xfId="0" applyFill="1" applyBorder="1" applyAlignment="1">
      <alignment wrapText="1"/>
    </xf>
    <xf numFmtId="0" fontId="0" fillId="8" borderId="4" xfId="0" applyFill="1" applyBorder="1" applyAlignment="1">
      <alignment wrapText="1"/>
    </xf>
    <xf numFmtId="0" fontId="9" fillId="9" borderId="2" xfId="0" applyFont="1" applyFill="1" applyBorder="1" applyAlignment="1">
      <alignment wrapText="1"/>
    </xf>
    <xf numFmtId="0" fontId="11" fillId="0" borderId="0" xfId="0" applyFont="1" applyAlignment="1" applyProtection="1">
      <alignment horizontal="center" vertical="center"/>
      <protection locked="0"/>
    </xf>
    <xf numFmtId="0" fontId="12" fillId="0" borderId="0" xfId="0" applyFont="1" applyProtection="1">
      <protection locked="0"/>
    </xf>
    <xf numFmtId="9" fontId="8" fillId="5" borderId="17" xfId="3" applyNumberFormat="1" applyAlignment="1" applyProtection="1">
      <alignment horizontal="right"/>
      <protection locked="0"/>
    </xf>
    <xf numFmtId="165" fontId="8" fillId="5" borderId="17" xfId="3" applyNumberFormat="1" applyAlignment="1" applyProtection="1">
      <alignment horizontal="right"/>
    </xf>
    <xf numFmtId="0" fontId="4" fillId="0" borderId="4" xfId="0" applyFont="1" applyBorder="1" applyAlignment="1">
      <alignment wrapText="1"/>
    </xf>
    <xf numFmtId="0" fontId="4" fillId="0" borderId="4" xfId="0" applyFont="1" applyBorder="1" applyAlignment="1">
      <alignment horizontal="center" vertical="center" wrapText="1"/>
    </xf>
    <xf numFmtId="14" fontId="7" fillId="0" borderId="1" xfId="2" applyNumberFormat="1" applyFill="1" applyBorder="1" applyAlignment="1" applyProtection="1">
      <alignment horizontal="center"/>
      <protection locked="0"/>
    </xf>
    <xf numFmtId="166" fontId="15" fillId="0" borderId="18" xfId="0" applyNumberFormat="1" applyFont="1" applyBorder="1" applyAlignment="1">
      <alignment vertical="center"/>
    </xf>
    <xf numFmtId="43" fontId="8" fillId="5" borderId="17" xfId="6" applyFont="1" applyFill="1" applyBorder="1" applyAlignment="1" applyProtection="1">
      <alignment horizontal="right"/>
    </xf>
    <xf numFmtId="0" fontId="6" fillId="0" borderId="0" xfId="0" applyFont="1" applyAlignment="1">
      <alignment horizontal="left" vertical="center" wrapText="1"/>
    </xf>
    <xf numFmtId="0" fontId="5" fillId="0" borderId="0" xfId="0" applyFont="1" applyAlignment="1" applyProtection="1">
      <alignment horizontal="left"/>
      <protection locked="0"/>
    </xf>
    <xf numFmtId="0" fontId="12" fillId="0" borderId="0" xfId="0" applyFont="1" applyAlignment="1" applyProtection="1">
      <alignment horizontal="left"/>
      <protection locked="0"/>
    </xf>
  </cellXfs>
  <cellStyles count="7">
    <cellStyle name="Collegamento ipertestuale" xfId="4" builtinId="8" hidden="1"/>
    <cellStyle name="Collegamento ipertestuale visitato" xfId="5" builtinId="9" hidden="1"/>
    <cellStyle name="Migliaia" xfId="6" builtinId="3"/>
    <cellStyle name="Normale" xfId="0" builtinId="0"/>
    <cellStyle name="Output" xfId="3" builtinId="21"/>
    <cellStyle name="Percentuale" xfId="1" builtinId="5"/>
    <cellStyle name="Titolo 4" xfId="2" builtinId="19"/>
  </cellStyles>
  <dxfs count="17">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165" formatCode="&quot;€&quot;\ #,##0.00"/>
      <alignment horizontal="right" vertical="bottom" textRotation="0" wrapText="0" indent="0" justifyLastLine="0" shrinkToFit="0" readingOrder="0"/>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165" formatCode="&quot;€&quot;\ #,##0.00"/>
      <alignment horizontal="right" vertical="bottom" textRotation="0" wrapText="0" indent="0" justifyLastLine="0" shrinkToFit="0" readingOrder="0"/>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4" formatCode="0_);[Red]\(0\)"/>
      <fill>
        <patternFill patternType="none">
          <fgColor indexed="64"/>
          <bgColor indexed="65"/>
        </patternFill>
      </fill>
      <alignment horizontal="left" vertical="bottom" textRotation="0" wrapText="1" relativeIndent="0" justifyLastLine="0" shrinkToFit="0" readingOrder="0"/>
      <border diagonalUp="0" diagonalDown="0" outline="0">
        <left/>
        <right style="thin">
          <color indexed="64"/>
        </right>
        <top style="thin">
          <color indexed="55"/>
        </top>
        <bottom style="thin">
          <color indexed="55"/>
        </bottom>
      </border>
      <protection locked="0" hidden="0"/>
    </dxf>
    <dxf>
      <border outline="0">
        <right style="thin">
          <color indexed="64"/>
        </right>
      </border>
    </dxf>
    <dxf>
      <font>
        <strike val="0"/>
        <outline val="0"/>
        <shadow val="0"/>
        <u val="none"/>
        <vertAlign val="baseline"/>
        <sz val="11"/>
        <color theme="3"/>
        <name val="Calibri"/>
        <scheme val="minor"/>
      </font>
      <fill>
        <patternFill patternType="solid">
          <fgColor indexed="64"/>
          <bgColor indexed="47"/>
        </patternFill>
      </fill>
      <alignment horizontal="right" vertical="bottom" textRotation="0" wrapText="0" relativeIndent="0" justifyLastLine="0" shrinkToFit="0" readingOrder="0"/>
      <border diagonalUp="0" diagonalDown="0" outline="0"/>
      <protection locked="1" hidden="0"/>
    </dxf>
    <dxf>
      <font>
        <strike val="0"/>
        <outline val="0"/>
        <shadow val="0"/>
        <u val="none"/>
        <vertAlign val="baseline"/>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style="thin">
          <color indexed="64"/>
        </left>
        <right style="thin">
          <color indexed="64"/>
        </right>
        <top/>
        <bottom/>
      </border>
      <protection locked="0" hidden="0"/>
    </dxf>
    <dxf>
      <font>
        <b/>
        <i val="0"/>
        <condense val="0"/>
        <extend val="0"/>
        <color indexed="9"/>
      </font>
      <fill>
        <patternFill>
          <bgColor indexed="16"/>
        </patternFill>
      </fill>
    </dxf>
    <dxf>
      <font>
        <b/>
        <i val="0"/>
        <condense val="0"/>
        <extend val="0"/>
        <color indexed="18"/>
      </font>
      <fill>
        <patternFill>
          <bgColor indexed="26"/>
        </patternFill>
      </fill>
    </dxf>
    <dxf>
      <font>
        <b/>
        <i val="0"/>
        <condense val="0"/>
        <extend val="0"/>
        <color indexed="43"/>
      </font>
      <fill>
        <patternFill>
          <bgColor indexed="57"/>
        </patternFill>
      </fill>
    </dxf>
    <dxf>
      <font>
        <b/>
        <i val="0"/>
        <condense val="0"/>
        <extend val="0"/>
        <color indexed="9"/>
      </font>
      <fill>
        <patternFill>
          <bgColor indexed="10"/>
        </patternFill>
      </fill>
    </dxf>
    <dxf>
      <font>
        <b/>
        <i val="0"/>
        <condense val="0"/>
        <extend val="0"/>
        <color indexed="16"/>
      </font>
      <fill>
        <patternFill>
          <bgColor indexed="13"/>
        </patternFill>
      </fill>
    </dxf>
    <dxf>
      <font>
        <b/>
        <i val="0"/>
        <condense val="0"/>
        <extend val="0"/>
        <color indexed="43"/>
      </font>
      <fill>
        <patternFill>
          <bgColor indexed="5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9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it-IT" sz="1800" b="1" i="0" baseline="0"/>
              <a:t>Performance Index</a:t>
            </a:r>
            <a:endParaRPr lang="it-IT"/>
          </a:p>
        </c:rich>
      </c:tx>
      <c:overlay val="0"/>
    </c:title>
    <c:autoTitleDeleted val="0"/>
    <c:plotArea>
      <c:layout/>
      <c:lineChart>
        <c:grouping val="standard"/>
        <c:varyColors val="0"/>
        <c:ser>
          <c:idx val="0"/>
          <c:order val="0"/>
          <c:tx>
            <c:strRef>
              <c:f>tabella!$A$11</c:f>
              <c:strCache>
                <c:ptCount val="1"/>
                <c:pt idx="0">
                  <c:v>Cost Performance Index (CPI)</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tabella!$B$3:$H$3</c:f>
              <c:strCache>
                <c:ptCount val="7"/>
                <c:pt idx="0">
                  <c:v>02/12/2023</c:v>
                </c:pt>
                <c:pt idx="1">
                  <c:v>09/12/2012</c:v>
                </c:pt>
                <c:pt idx="2">
                  <c:v>03/02/2024</c:v>
                </c:pt>
                <c:pt idx="3">
                  <c:v>18/12/2023</c:v>
                </c:pt>
                <c:pt idx="4">
                  <c:v>06/01/2024</c:v>
                </c:pt>
                <c:pt idx="5">
                  <c:v>09/12/2023</c:v>
                </c:pt>
                <c:pt idx="6">
                  <c:v>04/12/2023</c:v>
                </c:pt>
              </c:strCache>
            </c:strRef>
          </c:cat>
          <c:val>
            <c:numRef>
              <c:f>tabella!$B$11:$H$11</c:f>
              <c:numCache>
                <c:formatCode>_(* #,##0.00_);_(* \(#,##0.00\);_(* "-"??_);_(@_)</c:formatCode>
                <c:ptCount val="7"/>
                <c:pt idx="0">
                  <c:v>0.98794299024551324</c:v>
                </c:pt>
                <c:pt idx="1">
                  <c:v>1.0153846153846153</c:v>
                </c:pt>
                <c:pt idx="2">
                  <c:v>0.97499999999999998</c:v>
                </c:pt>
                <c:pt idx="3">
                  <c:v>1.0095087163232963</c:v>
                </c:pt>
                <c:pt idx="4">
                  <c:v>1</c:v>
                </c:pt>
                <c:pt idx="5" formatCode="&quot;€&quot;\ #,##0.00">
                  <c:v>0.99735562969434366</c:v>
                </c:pt>
                <c:pt idx="6" formatCode="&quot;€&quot;\ #,##0.00">
                  <c:v>1.0037487737980442</c:v>
                </c:pt>
              </c:numCache>
            </c:numRef>
          </c:val>
          <c:smooth val="0"/>
          <c:extLst>
            <c:ext xmlns:c16="http://schemas.microsoft.com/office/drawing/2014/chart" uri="{C3380CC4-5D6E-409C-BE32-E72D297353CC}">
              <c16:uniqueId val="{00000000-E7CC-4BB4-B277-66BFAA280A5C}"/>
            </c:ext>
          </c:extLst>
        </c:ser>
        <c:ser>
          <c:idx val="1"/>
          <c:order val="1"/>
          <c:tx>
            <c:strRef>
              <c:f>tabella!$A$12</c:f>
              <c:strCache>
                <c:ptCount val="1"/>
                <c:pt idx="0">
                  <c:v>Schedule Performance Index (SPI)</c:v>
                </c:pt>
              </c:strCache>
            </c:strRef>
          </c:tx>
          <c:spPr>
            <a:ln w="12700">
              <a:solidFill>
                <a:srgbClr val="FF0000"/>
              </a:solidFill>
              <a:prstDash val="solid"/>
            </a:ln>
          </c:spPr>
          <c:marker>
            <c:symbol val="square"/>
            <c:size val="5"/>
            <c:spPr>
              <a:solidFill>
                <a:srgbClr val="FF0000"/>
              </a:solidFill>
              <a:ln>
                <a:solidFill>
                  <a:srgbClr val="FF0000"/>
                </a:solidFill>
                <a:prstDash val="solid"/>
              </a:ln>
            </c:spPr>
          </c:marker>
          <c:cat>
            <c:strRef>
              <c:f>tabella!$B$3:$H$3</c:f>
              <c:strCache>
                <c:ptCount val="7"/>
                <c:pt idx="0">
                  <c:v>02/12/2023</c:v>
                </c:pt>
                <c:pt idx="1">
                  <c:v>09/12/2012</c:v>
                </c:pt>
                <c:pt idx="2">
                  <c:v>03/02/2024</c:v>
                </c:pt>
                <c:pt idx="3">
                  <c:v>18/12/2023</c:v>
                </c:pt>
                <c:pt idx="4">
                  <c:v>06/01/2024</c:v>
                </c:pt>
                <c:pt idx="5">
                  <c:v>09/12/2023</c:v>
                </c:pt>
                <c:pt idx="6">
                  <c:v>04/12/2023</c:v>
                </c:pt>
              </c:strCache>
            </c:strRef>
          </c:cat>
          <c:val>
            <c:numRef>
              <c:f>tabella!$B$12:$H$12</c:f>
              <c:numCache>
                <c:formatCode>_(* #,##0.00_);_(* \(#,##0.00\);_(* "-"??_);_(@_)</c:formatCode>
                <c:ptCount val="7"/>
                <c:pt idx="0">
                  <c:v>1</c:v>
                </c:pt>
                <c:pt idx="1">
                  <c:v>1</c:v>
                </c:pt>
                <c:pt idx="2">
                  <c:v>1</c:v>
                </c:pt>
                <c:pt idx="3">
                  <c:v>1</c:v>
                </c:pt>
                <c:pt idx="4">
                  <c:v>0.6</c:v>
                </c:pt>
                <c:pt idx="5" formatCode="&quot;€&quot;\ #,##0.00">
                  <c:v>1</c:v>
                </c:pt>
                <c:pt idx="6" formatCode="&quot;€&quot;\ #,##0.00">
                  <c:v>1</c:v>
                </c:pt>
              </c:numCache>
            </c:numRef>
          </c:val>
          <c:smooth val="0"/>
          <c:extLst>
            <c:ext xmlns:c16="http://schemas.microsoft.com/office/drawing/2014/chart" uri="{C3380CC4-5D6E-409C-BE32-E72D297353CC}">
              <c16:uniqueId val="{00000001-E7CC-4BB4-B277-66BFAA280A5C}"/>
            </c:ext>
          </c:extLst>
        </c:ser>
        <c:dLbls>
          <c:showLegendKey val="0"/>
          <c:showVal val="0"/>
          <c:showCatName val="0"/>
          <c:showSerName val="0"/>
          <c:showPercent val="0"/>
          <c:showBubbleSize val="0"/>
        </c:dLbls>
        <c:marker val="1"/>
        <c:smooth val="0"/>
        <c:axId val="650631256"/>
        <c:axId val="650638552"/>
      </c:lineChart>
      <c:catAx>
        <c:axId val="650631256"/>
        <c:scaling>
          <c:orientation val="minMax"/>
        </c:scaling>
        <c:delete val="0"/>
        <c:axPos val="b"/>
        <c:numFmt formatCode="General" sourceLinked="1"/>
        <c:majorTickMark val="none"/>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650638552"/>
        <c:crosses val="autoZero"/>
        <c:auto val="1"/>
        <c:lblAlgn val="ctr"/>
        <c:lblOffset val="100"/>
        <c:tickLblSkip val="1"/>
        <c:tickMarkSkip val="1"/>
        <c:noMultiLvlLbl val="0"/>
      </c:catAx>
      <c:valAx>
        <c:axId val="650638552"/>
        <c:scaling>
          <c:orientation val="minMax"/>
          <c:min val="0.5"/>
        </c:scaling>
        <c:delete val="0"/>
        <c:axPos val="l"/>
        <c:majorGridlines>
          <c:spPr>
            <a:ln w="3175">
              <a:solidFill>
                <a:srgbClr val="000000"/>
              </a:solidFill>
              <a:prstDash val="solid"/>
            </a:ln>
          </c:spPr>
        </c:majorGridlines>
        <c:numFmt formatCode="_(* #,##0.00_);_(* \(#,##0.00\);_(* &quot;-&quot;??_);_(@_)" sourceLinked="1"/>
        <c:majorTickMark val="none"/>
        <c:minorTickMark val="none"/>
        <c:tickLblPos val="nextTo"/>
        <c:spPr>
          <a:ln w="25400">
            <a:noFill/>
          </a:ln>
        </c:spPr>
        <c:txPr>
          <a:bodyPr rot="0" vert="horz"/>
          <a:lstStyle/>
          <a:p>
            <a:pPr>
              <a:defRPr sz="1000" b="0" i="0" u="none" strike="noStrike" baseline="0">
                <a:solidFill>
                  <a:srgbClr val="000000"/>
                </a:solidFill>
                <a:latin typeface="Arial"/>
                <a:ea typeface="Arial"/>
                <a:cs typeface="Arial"/>
              </a:defRPr>
            </a:pPr>
            <a:endParaRPr lang="en-US"/>
          </a:p>
        </c:txPr>
        <c:crossAx val="650631256"/>
        <c:crosses val="autoZero"/>
        <c:crossBetween val="between"/>
        <c:majorUnit val="0.1"/>
      </c:valAx>
      <c:spPr>
        <a:gradFill rotWithShape="0">
          <a:gsLst>
            <a:gs pos="0">
              <a:srgbClr val="C0C0C0"/>
            </a:gs>
            <a:gs pos="100000">
              <a:srgbClr val="FFFFFF"/>
            </a:gs>
          </a:gsLst>
          <a:lin ang="18900000" scaled="1"/>
        </a:gradFill>
        <a:ln w="12700">
          <a:solidFill>
            <a:srgbClr val="808080"/>
          </a:solidFill>
          <a:prstDash val="solid"/>
        </a:ln>
      </c:spPr>
    </c:plotArea>
    <c:legend>
      <c:legendPos val="b"/>
      <c:overlay val="0"/>
      <c:txPr>
        <a:bodyPr/>
        <a:lstStyle/>
        <a:p>
          <a:pPr>
            <a:defRPr sz="1400"/>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u="none" strike="noStrike" kern="1200" baseline="0">
                <a:solidFill>
                  <a:srgbClr val="000000"/>
                </a:solidFill>
                <a:latin typeface="Arial"/>
                <a:ea typeface="Arial"/>
                <a:cs typeface="Arial"/>
              </a:rPr>
              <a:t>Earned</a:t>
            </a:r>
            <a:r>
              <a:rPr lang="en-US"/>
              <a:t> </a:t>
            </a:r>
            <a:r>
              <a:rPr lang="en-US" sz="1800" b="1" i="0" u="none" strike="noStrike" kern="1200" baseline="0">
                <a:solidFill>
                  <a:srgbClr val="000000"/>
                </a:solidFill>
                <a:latin typeface="Arial"/>
                <a:ea typeface="Arial"/>
                <a:cs typeface="Arial"/>
              </a:rPr>
              <a:t>Value</a:t>
            </a:r>
          </a:p>
        </c:rich>
      </c:tx>
      <c:overlay val="0"/>
    </c:title>
    <c:autoTitleDeleted val="0"/>
    <c:plotArea>
      <c:layout/>
      <c:lineChart>
        <c:grouping val="standard"/>
        <c:varyColors val="0"/>
        <c:ser>
          <c:idx val="0"/>
          <c:order val="0"/>
          <c:tx>
            <c:strRef>
              <c:f>tabella!$A$4</c:f>
              <c:strCache>
                <c:ptCount val="1"/>
                <c:pt idx="0">
                  <c:v>Budget at Completion (BAC)</c:v>
                </c:pt>
              </c:strCache>
            </c:strRef>
          </c:tx>
          <c:spPr>
            <a:ln w="12700">
              <a:solidFill>
                <a:srgbClr val="000080"/>
              </a:solidFill>
              <a:prstDash val="solid"/>
            </a:ln>
          </c:spPr>
          <c:cat>
            <c:strRef>
              <c:f>tabella!$B$3:$E$3</c:f>
              <c:strCache>
                <c:ptCount val="4"/>
                <c:pt idx="0">
                  <c:v>02/12/2023</c:v>
                </c:pt>
                <c:pt idx="1">
                  <c:v>09/12/2012</c:v>
                </c:pt>
                <c:pt idx="2">
                  <c:v>03/02/2024</c:v>
                </c:pt>
                <c:pt idx="3">
                  <c:v>18/12/2023</c:v>
                </c:pt>
              </c:strCache>
            </c:strRef>
          </c:cat>
          <c:val>
            <c:numRef>
              <c:f>tabella!$B$4:$E$4</c:f>
              <c:numCache>
                <c:formatCode>[$€-2]\ #,##0.00;[Red]\-[$€-2]\ #,##0.00</c:formatCode>
                <c:ptCount val="4"/>
                <c:pt idx="0">
                  <c:v>1107</c:v>
                </c:pt>
                <c:pt idx="1">
                  <c:v>594</c:v>
                </c:pt>
                <c:pt idx="2">
                  <c:v>900</c:v>
                </c:pt>
                <c:pt idx="3">
                  <c:v>1911</c:v>
                </c:pt>
              </c:numCache>
            </c:numRef>
          </c:val>
          <c:smooth val="0"/>
          <c:extLst>
            <c:ext xmlns:c16="http://schemas.microsoft.com/office/drawing/2014/chart" uri="{C3380CC4-5D6E-409C-BE32-E72D297353CC}">
              <c16:uniqueId val="{00000002-4367-44C6-A019-BC9980D45A7D}"/>
            </c:ext>
          </c:extLst>
        </c:ser>
        <c:ser>
          <c:idx val="1"/>
          <c:order val="1"/>
          <c:tx>
            <c:strRef>
              <c:f>tabella!$A$5</c:f>
              <c:strCache>
                <c:ptCount val="1"/>
                <c:pt idx="0">
                  <c:v>Earned Value (EV)</c:v>
                </c:pt>
              </c:strCache>
            </c:strRef>
          </c:tx>
          <c:spPr>
            <a:ln w="12700">
              <a:solidFill>
                <a:srgbClr val="FF0000"/>
              </a:solidFill>
              <a:prstDash val="solid"/>
            </a:ln>
          </c:spPr>
          <c:cat>
            <c:strRef>
              <c:f>tabella!$B$3:$E$3</c:f>
              <c:strCache>
                <c:ptCount val="4"/>
                <c:pt idx="0">
                  <c:v>02/12/2023</c:v>
                </c:pt>
                <c:pt idx="1">
                  <c:v>09/12/2012</c:v>
                </c:pt>
                <c:pt idx="2">
                  <c:v>03/02/2024</c:v>
                </c:pt>
                <c:pt idx="3">
                  <c:v>18/12/2023</c:v>
                </c:pt>
              </c:strCache>
            </c:strRef>
          </c:cat>
          <c:val>
            <c:numRef>
              <c:f>tabella!$B$5:$E$5</c:f>
              <c:numCache>
                <c:formatCode>"€"\ #,##0.00</c:formatCode>
                <c:ptCount val="4"/>
                <c:pt idx="0">
                  <c:v>1107</c:v>
                </c:pt>
                <c:pt idx="1">
                  <c:v>594</c:v>
                </c:pt>
                <c:pt idx="2">
                  <c:v>468</c:v>
                </c:pt>
                <c:pt idx="3">
                  <c:v>1911</c:v>
                </c:pt>
              </c:numCache>
            </c:numRef>
          </c:val>
          <c:smooth val="0"/>
          <c:extLst>
            <c:ext xmlns:c16="http://schemas.microsoft.com/office/drawing/2014/chart" uri="{C3380CC4-5D6E-409C-BE32-E72D297353CC}">
              <c16:uniqueId val="{00000004-4367-44C6-A019-BC9980D45A7D}"/>
            </c:ext>
          </c:extLst>
        </c:ser>
        <c:ser>
          <c:idx val="2"/>
          <c:order val="2"/>
          <c:tx>
            <c:strRef>
              <c:f>tabella!$A$6</c:f>
              <c:strCache>
                <c:ptCount val="1"/>
                <c:pt idx="0">
                  <c:v>Actual Cost (AC)</c:v>
                </c:pt>
              </c:strCache>
            </c:strRef>
          </c:tx>
          <c:spPr>
            <a:ln w="12700">
              <a:solidFill>
                <a:srgbClr val="339933"/>
              </a:solidFill>
              <a:prstDash val="solid"/>
            </a:ln>
          </c:spPr>
          <c:cat>
            <c:strRef>
              <c:f>tabella!$B$3:$E$3</c:f>
              <c:strCache>
                <c:ptCount val="4"/>
                <c:pt idx="0">
                  <c:v>02/12/2023</c:v>
                </c:pt>
                <c:pt idx="1">
                  <c:v>09/12/2012</c:v>
                </c:pt>
                <c:pt idx="2">
                  <c:v>03/02/2024</c:v>
                </c:pt>
                <c:pt idx="3">
                  <c:v>18/12/2023</c:v>
                </c:pt>
              </c:strCache>
            </c:strRef>
          </c:cat>
          <c:val>
            <c:numRef>
              <c:f>tabella!$B$6:$E$6</c:f>
              <c:numCache>
                <c:formatCode>"€"\ #,##0.00</c:formatCode>
                <c:ptCount val="4"/>
                <c:pt idx="0" formatCode="[$€-2]\ #,##0.00;[Red]\-[$€-2]\ #,##0.00">
                  <c:v>1120.51</c:v>
                </c:pt>
                <c:pt idx="1">
                  <c:v>585</c:v>
                </c:pt>
                <c:pt idx="2">
                  <c:v>480</c:v>
                </c:pt>
                <c:pt idx="3">
                  <c:v>1893</c:v>
                </c:pt>
              </c:numCache>
            </c:numRef>
          </c:val>
          <c:smooth val="0"/>
          <c:extLst>
            <c:ext xmlns:c16="http://schemas.microsoft.com/office/drawing/2014/chart" uri="{C3380CC4-5D6E-409C-BE32-E72D297353CC}">
              <c16:uniqueId val="{00000006-4367-44C6-A019-BC9980D45A7D}"/>
            </c:ext>
          </c:extLst>
        </c:ser>
        <c:ser>
          <c:idx val="3"/>
          <c:order val="3"/>
          <c:tx>
            <c:strRef>
              <c:f>tabella!$A$7</c:f>
              <c:strCache>
                <c:ptCount val="1"/>
                <c:pt idx="0">
                  <c:v>Planned Value (PV)</c:v>
                </c:pt>
              </c:strCache>
            </c:strRef>
          </c:tx>
          <c:spPr>
            <a:ln w="12700">
              <a:solidFill>
                <a:srgbClr val="0000FF"/>
              </a:solidFill>
              <a:prstDash val="solid"/>
            </a:ln>
          </c:spPr>
          <c:cat>
            <c:strRef>
              <c:f>tabella!$B$3:$E$3</c:f>
              <c:strCache>
                <c:ptCount val="4"/>
                <c:pt idx="0">
                  <c:v>02/12/2023</c:v>
                </c:pt>
                <c:pt idx="1">
                  <c:v>09/12/2012</c:v>
                </c:pt>
                <c:pt idx="2">
                  <c:v>03/02/2024</c:v>
                </c:pt>
                <c:pt idx="3">
                  <c:v>18/12/2023</c:v>
                </c:pt>
              </c:strCache>
            </c:strRef>
          </c:cat>
          <c:val>
            <c:numRef>
              <c:f>tabella!$B$7:$E$7</c:f>
              <c:numCache>
                <c:formatCode>[$€-2]\ #,##0.00;[Red]\-[$€-2]\ #,##0.00</c:formatCode>
                <c:ptCount val="4"/>
                <c:pt idx="0">
                  <c:v>1107</c:v>
                </c:pt>
                <c:pt idx="1">
                  <c:v>594</c:v>
                </c:pt>
                <c:pt idx="2">
                  <c:v>468</c:v>
                </c:pt>
                <c:pt idx="3">
                  <c:v>1911</c:v>
                </c:pt>
              </c:numCache>
            </c:numRef>
          </c:val>
          <c:smooth val="0"/>
          <c:extLst>
            <c:ext xmlns:c16="http://schemas.microsoft.com/office/drawing/2014/chart" uri="{C3380CC4-5D6E-409C-BE32-E72D297353CC}">
              <c16:uniqueId val="{00000008-4367-44C6-A019-BC9980D45A7D}"/>
            </c:ext>
          </c:extLst>
        </c:ser>
        <c:dLbls>
          <c:showLegendKey val="0"/>
          <c:showVal val="0"/>
          <c:showCatName val="0"/>
          <c:showSerName val="0"/>
          <c:showPercent val="0"/>
          <c:showBubbleSize val="0"/>
        </c:dLbls>
        <c:marker val="1"/>
        <c:smooth val="0"/>
        <c:axId val="650725896"/>
        <c:axId val="650730872"/>
      </c:lineChart>
      <c:catAx>
        <c:axId val="650725896"/>
        <c:scaling>
          <c:orientation val="minMax"/>
        </c:scaling>
        <c:delete val="0"/>
        <c:axPos val="b"/>
        <c:numFmt formatCode="General" sourceLinked="1"/>
        <c:majorTickMark val="none"/>
        <c:minorTickMark val="none"/>
        <c:tickLblPos val="nextTo"/>
        <c:txPr>
          <a:bodyPr rot="0" vert="horz"/>
          <a:lstStyle/>
          <a:p>
            <a:pPr>
              <a:defRPr sz="1100" b="0" i="0" u="none" strike="noStrike" baseline="0">
                <a:solidFill>
                  <a:srgbClr val="000000"/>
                </a:solidFill>
                <a:latin typeface="Arial"/>
                <a:ea typeface="Arial"/>
                <a:cs typeface="Arial"/>
              </a:defRPr>
            </a:pPr>
            <a:endParaRPr lang="en-US"/>
          </a:p>
        </c:txPr>
        <c:crossAx val="650730872"/>
        <c:crosses val="autoZero"/>
        <c:auto val="1"/>
        <c:lblAlgn val="ctr"/>
        <c:lblOffset val="100"/>
        <c:tickLblSkip val="1"/>
        <c:tickMarkSkip val="1"/>
        <c:noMultiLvlLbl val="0"/>
      </c:catAx>
      <c:valAx>
        <c:axId val="650730872"/>
        <c:scaling>
          <c:orientation val="minMax"/>
        </c:scaling>
        <c:delete val="0"/>
        <c:axPos val="l"/>
        <c:majorGridlines>
          <c:spPr>
            <a:ln w="3175">
              <a:solidFill>
                <a:srgbClr val="000000"/>
              </a:solidFill>
              <a:prstDash val="solid"/>
            </a:ln>
          </c:spPr>
        </c:majorGridlines>
        <c:numFmt formatCode="[$€-2]\ #,##0.00;[Red]\-[$€-2]\ #,##0.00" sourceLinked="1"/>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n-US"/>
          </a:p>
        </c:txPr>
        <c:crossAx val="650725896"/>
        <c:crosses val="autoZero"/>
        <c:crossBetween val="between"/>
      </c:valAx>
      <c:spPr>
        <a:gradFill rotWithShape="0">
          <a:gsLst>
            <a:gs pos="0">
              <a:srgbClr val="C0C0C0"/>
            </a:gs>
            <a:gs pos="100000">
              <a:srgbClr val="FFFFFF"/>
            </a:gs>
          </a:gsLst>
          <a:lin ang="18900000" scaled="1"/>
        </a:gradFill>
        <a:ln w="12700">
          <a:solidFill>
            <a:srgbClr val="808080"/>
          </a:solidFill>
          <a:prstDash val="solid"/>
        </a:ln>
      </c:spPr>
    </c:plotArea>
    <c:legend>
      <c:legendPos val="b"/>
      <c:overlay val="0"/>
      <c:txPr>
        <a:bodyPr/>
        <a:lstStyle/>
        <a:p>
          <a:pPr>
            <a:defRPr sz="1400"/>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it-IT" sz="1800" b="1" i="0" u="none" strike="noStrike" kern="1200" baseline="0">
                <a:solidFill>
                  <a:srgbClr val="000000"/>
                </a:solidFill>
                <a:latin typeface="Arial"/>
                <a:ea typeface="Arial"/>
                <a:cs typeface="Arial"/>
              </a:rPr>
              <a:t>Variance</a:t>
            </a:r>
            <a:r>
              <a:rPr lang="it-IT"/>
              <a:t> </a:t>
            </a:r>
            <a:r>
              <a:rPr lang="it-IT" sz="1800" b="1" i="0" u="none" strike="noStrike" kern="1200" baseline="0">
                <a:solidFill>
                  <a:srgbClr val="000000"/>
                </a:solidFill>
                <a:latin typeface="Arial"/>
                <a:ea typeface="Arial"/>
                <a:cs typeface="Arial"/>
              </a:rPr>
              <a:t>Analysis</a:t>
            </a:r>
          </a:p>
        </c:rich>
      </c:tx>
      <c:layout>
        <c:manualLayout>
          <c:xMode val="edge"/>
          <c:yMode val="edge"/>
          <c:x val="0.43822123419892001"/>
          <c:y val="3.1413679460366398E-2"/>
        </c:manualLayout>
      </c:layout>
      <c:overlay val="0"/>
      <c:spPr>
        <a:noFill/>
        <a:ln w="25400">
          <a:noFill/>
        </a:ln>
      </c:spPr>
    </c:title>
    <c:autoTitleDeleted val="0"/>
    <c:plotArea>
      <c:layout>
        <c:manualLayout>
          <c:layoutTarget val="inner"/>
          <c:xMode val="edge"/>
          <c:yMode val="edge"/>
          <c:x val="0.14077688602117999"/>
          <c:y val="0.18048207256989601"/>
          <c:w val="0.83657090123587596"/>
          <c:h val="0.57068135773038497"/>
        </c:manualLayout>
      </c:layout>
      <c:lineChart>
        <c:grouping val="standard"/>
        <c:varyColors val="0"/>
        <c:ser>
          <c:idx val="0"/>
          <c:order val="0"/>
          <c:tx>
            <c:strRef>
              <c:f>tabella!$A$9</c:f>
              <c:strCache>
                <c:ptCount val="1"/>
                <c:pt idx="0">
                  <c:v>Cost Variance (CV)</c:v>
                </c:pt>
              </c:strCache>
            </c:strRef>
          </c:tx>
          <c:cat>
            <c:strRef>
              <c:f>tabella!$B$3:$H$3</c:f>
              <c:strCache>
                <c:ptCount val="7"/>
                <c:pt idx="0">
                  <c:v>02/12/2023</c:v>
                </c:pt>
                <c:pt idx="1">
                  <c:v>09/12/2012</c:v>
                </c:pt>
                <c:pt idx="2">
                  <c:v>03/02/2024</c:v>
                </c:pt>
                <c:pt idx="3">
                  <c:v>18/12/2023</c:v>
                </c:pt>
                <c:pt idx="4">
                  <c:v>06/01/2024</c:v>
                </c:pt>
                <c:pt idx="5">
                  <c:v>09/12/2023</c:v>
                </c:pt>
                <c:pt idx="6">
                  <c:v>04/12/2023</c:v>
                </c:pt>
              </c:strCache>
            </c:strRef>
          </c:cat>
          <c:val>
            <c:numRef>
              <c:f>tabella!$B$9:$H$9</c:f>
              <c:numCache>
                <c:formatCode>"€"\ #,##0.00</c:formatCode>
                <c:ptCount val="7"/>
                <c:pt idx="0">
                  <c:v>-13.509999999999991</c:v>
                </c:pt>
                <c:pt idx="1">
                  <c:v>9</c:v>
                </c:pt>
                <c:pt idx="2">
                  <c:v>-12</c:v>
                </c:pt>
                <c:pt idx="3">
                  <c:v>18</c:v>
                </c:pt>
                <c:pt idx="4">
                  <c:v>0</c:v>
                </c:pt>
                <c:pt idx="5">
                  <c:v>-4.5099999999999909</c:v>
                </c:pt>
                <c:pt idx="6">
                  <c:v>13.489999999999782</c:v>
                </c:pt>
              </c:numCache>
            </c:numRef>
          </c:val>
          <c:smooth val="0"/>
          <c:extLst>
            <c:ext xmlns:c16="http://schemas.microsoft.com/office/drawing/2014/chart" uri="{C3380CC4-5D6E-409C-BE32-E72D297353CC}">
              <c16:uniqueId val="{00000000-AC13-4994-977C-8C8793E6A724}"/>
            </c:ext>
          </c:extLst>
        </c:ser>
        <c:ser>
          <c:idx val="1"/>
          <c:order val="1"/>
          <c:tx>
            <c:strRef>
              <c:f>tabella!$A$10</c:f>
              <c:strCache>
                <c:ptCount val="1"/>
                <c:pt idx="0">
                  <c:v>Schedule Variance (SV)</c:v>
                </c:pt>
              </c:strCache>
            </c:strRef>
          </c:tx>
          <c:cat>
            <c:strRef>
              <c:f>tabella!$B$3:$H$3</c:f>
              <c:strCache>
                <c:ptCount val="7"/>
                <c:pt idx="0">
                  <c:v>02/12/2023</c:v>
                </c:pt>
                <c:pt idx="1">
                  <c:v>09/12/2012</c:v>
                </c:pt>
                <c:pt idx="2">
                  <c:v>03/02/2024</c:v>
                </c:pt>
                <c:pt idx="3">
                  <c:v>18/12/2023</c:v>
                </c:pt>
                <c:pt idx="4">
                  <c:v>06/01/2024</c:v>
                </c:pt>
                <c:pt idx="5">
                  <c:v>09/12/2023</c:v>
                </c:pt>
                <c:pt idx="6">
                  <c:v>04/12/2023</c:v>
                </c:pt>
              </c:strCache>
            </c:strRef>
          </c:cat>
          <c:val>
            <c:numRef>
              <c:f>tabella!$B$10:$H$10</c:f>
              <c:numCache>
                <c:formatCode>"€"\ #,##0.00</c:formatCode>
                <c:ptCount val="7"/>
                <c:pt idx="0">
                  <c:v>0</c:v>
                </c:pt>
                <c:pt idx="1">
                  <c:v>0</c:v>
                </c:pt>
                <c:pt idx="2">
                  <c:v>0</c:v>
                </c:pt>
                <c:pt idx="3">
                  <c:v>0</c:v>
                </c:pt>
                <c:pt idx="4">
                  <c:v>-36</c:v>
                </c:pt>
                <c:pt idx="5">
                  <c:v>0</c:v>
                </c:pt>
                <c:pt idx="6">
                  <c:v>0</c:v>
                </c:pt>
              </c:numCache>
            </c:numRef>
          </c:val>
          <c:smooth val="0"/>
          <c:extLst>
            <c:ext xmlns:c16="http://schemas.microsoft.com/office/drawing/2014/chart" uri="{C3380CC4-5D6E-409C-BE32-E72D297353CC}">
              <c16:uniqueId val="{00000001-AC13-4994-977C-8C8793E6A724}"/>
            </c:ext>
          </c:extLst>
        </c:ser>
        <c:ser>
          <c:idx val="2"/>
          <c:order val="2"/>
          <c:tx>
            <c:strRef>
              <c:f>tabella!$A$15</c:f>
              <c:strCache>
                <c:ptCount val="1"/>
                <c:pt idx="0">
                  <c:v>Variance at Completion (VAC)</c:v>
                </c:pt>
              </c:strCache>
            </c:strRef>
          </c:tx>
          <c:cat>
            <c:strRef>
              <c:f>tabella!$B$3:$H$3</c:f>
              <c:strCache>
                <c:ptCount val="7"/>
                <c:pt idx="0">
                  <c:v>02/12/2023</c:v>
                </c:pt>
                <c:pt idx="1">
                  <c:v>09/12/2012</c:v>
                </c:pt>
                <c:pt idx="2">
                  <c:v>03/02/2024</c:v>
                </c:pt>
                <c:pt idx="3">
                  <c:v>18/12/2023</c:v>
                </c:pt>
                <c:pt idx="4">
                  <c:v>06/01/2024</c:v>
                </c:pt>
                <c:pt idx="5">
                  <c:v>09/12/2023</c:v>
                </c:pt>
                <c:pt idx="6">
                  <c:v>04/12/2023</c:v>
                </c:pt>
              </c:strCache>
            </c:strRef>
          </c:cat>
          <c:val>
            <c:numRef>
              <c:f>tabella!$B$15:$H$15</c:f>
              <c:numCache>
                <c:formatCode>"€"\ #,##0.00</c:formatCode>
                <c:ptCount val="7"/>
                <c:pt idx="0">
                  <c:v>-13.509999999999991</c:v>
                </c:pt>
                <c:pt idx="1">
                  <c:v>9</c:v>
                </c:pt>
                <c:pt idx="2">
                  <c:v>-23.076923076923094</c:v>
                </c:pt>
                <c:pt idx="3">
                  <c:v>18</c:v>
                </c:pt>
                <c:pt idx="4">
                  <c:v>0</c:v>
                </c:pt>
                <c:pt idx="5">
                  <c:v>-4.5099999999999909</c:v>
                </c:pt>
                <c:pt idx="6">
                  <c:v>13.489999999999782</c:v>
                </c:pt>
              </c:numCache>
            </c:numRef>
          </c:val>
          <c:smooth val="0"/>
          <c:extLst>
            <c:ext xmlns:c16="http://schemas.microsoft.com/office/drawing/2014/chart" uri="{C3380CC4-5D6E-409C-BE32-E72D297353CC}">
              <c16:uniqueId val="{00000002-AC13-4994-977C-8C8793E6A724}"/>
            </c:ext>
          </c:extLst>
        </c:ser>
        <c:dLbls>
          <c:showLegendKey val="0"/>
          <c:showVal val="0"/>
          <c:showCatName val="0"/>
          <c:showSerName val="0"/>
          <c:showPercent val="0"/>
          <c:showBubbleSize val="0"/>
        </c:dLbls>
        <c:marker val="1"/>
        <c:smooth val="0"/>
        <c:axId val="650773096"/>
        <c:axId val="650779272"/>
      </c:lineChart>
      <c:catAx>
        <c:axId val="650773096"/>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periodo</a:t>
                </a:r>
              </a:p>
            </c:rich>
          </c:tx>
          <c:layout>
            <c:manualLayout>
              <c:xMode val="edge"/>
              <c:yMode val="edge"/>
              <c:x val="0.52103642204632805"/>
              <c:y val="0.835079601449507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650779272"/>
        <c:crossesAt val="-450"/>
        <c:auto val="1"/>
        <c:lblAlgn val="ctr"/>
        <c:lblOffset val="100"/>
        <c:tickLblSkip val="1"/>
        <c:tickMarkSkip val="1"/>
        <c:noMultiLvlLbl val="0"/>
      </c:catAx>
      <c:valAx>
        <c:axId val="65077927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costo</a:t>
                </a:r>
              </a:p>
            </c:rich>
          </c:tx>
          <c:layout>
            <c:manualLayout>
              <c:xMode val="edge"/>
              <c:yMode val="edge"/>
              <c:x val="2.5890008548885901E-2"/>
              <c:y val="0.41099528974160698"/>
            </c:manualLayout>
          </c:layout>
          <c:overlay val="0"/>
          <c:spPr>
            <a:noFill/>
            <a:ln w="25400">
              <a:noFill/>
            </a:ln>
          </c:spPr>
        </c:title>
        <c:numFmt formatCode="&quot;€&quot;\ #,##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50773096"/>
        <c:crosses val="autoZero"/>
        <c:crossBetween val="between"/>
      </c:valAx>
      <c:spPr>
        <a:gradFill rotWithShape="0">
          <a:gsLst>
            <a:gs pos="0">
              <a:srgbClr val="C0C0C0"/>
            </a:gs>
            <a:gs pos="100000">
              <a:srgbClr val="FFFFFF"/>
            </a:gs>
          </a:gsLst>
          <a:lin ang="18900000" scaled="1"/>
        </a:gradFill>
        <a:ln w="12700">
          <a:solidFill>
            <a:srgbClr val="808080"/>
          </a:solidFill>
          <a:prstDash val="solid"/>
        </a:ln>
      </c:spPr>
    </c:plotArea>
    <c:legend>
      <c:legendPos val="b"/>
      <c:layout>
        <c:manualLayout>
          <c:xMode val="edge"/>
          <c:yMode val="edge"/>
          <c:x val="0.22041263219781801"/>
          <c:y val="0.92670274552268395"/>
          <c:w val="0.71232539594062005"/>
          <c:h val="5.4470048879742702E-2"/>
        </c:manualLayout>
      </c:layout>
      <c:overlay val="0"/>
      <c:spPr>
        <a:solidFill>
          <a:srgbClr val="FFFFFF"/>
        </a:solidFill>
        <a:ln w="25400">
          <a:noFill/>
        </a:ln>
      </c:spPr>
      <c:txPr>
        <a:bodyPr/>
        <a:lstStyle/>
        <a:p>
          <a:pPr>
            <a:defRPr sz="14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317686</xdr:colOff>
      <xdr:row>31</xdr:row>
      <xdr:rowOff>78441</xdr:rowOff>
    </xdr:from>
    <xdr:to>
      <xdr:col>19</xdr:col>
      <xdr:colOff>0</xdr:colOff>
      <xdr:row>59</xdr:row>
      <xdr:rowOff>56029</xdr:rowOff>
    </xdr:to>
    <xdr:graphicFrame macro="">
      <xdr:nvGraphicFramePr>
        <xdr:cNvPr id="1025" name="Chart 1">
          <a:extLst>
            <a:ext uri="{FF2B5EF4-FFF2-40B4-BE49-F238E27FC236}">
              <a16:creationId xmlns:a16="http://schemas.microsoft.com/office/drawing/2014/main" id="{00000000-0008-0000-02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336177</xdr:colOff>
      <xdr:row>1</xdr:row>
      <xdr:rowOff>47066</xdr:rowOff>
    </xdr:from>
    <xdr:to>
      <xdr:col>18</xdr:col>
      <xdr:colOff>571501</xdr:colOff>
      <xdr:row>28</xdr:row>
      <xdr:rowOff>134470</xdr:rowOff>
    </xdr:to>
    <xdr:graphicFrame macro="">
      <xdr:nvGraphicFramePr>
        <xdr:cNvPr id="1027" name="Chart 3">
          <a:extLst>
            <a:ext uri="{FF2B5EF4-FFF2-40B4-BE49-F238E27FC236}">
              <a16:creationId xmlns:a16="http://schemas.microsoft.com/office/drawing/2014/main" id="{00000000-0008-0000-0200-000003040000}"/>
            </a:ext>
            <a:ext uri="{147F2762-F138-4A5C-976F-8EAC2B608ADB}">
              <a16:predDERef xmlns:a16="http://schemas.microsoft.com/office/drawing/2014/main" pred="{00000000-0008-0000-02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324969</xdr:colOff>
      <xdr:row>62</xdr:row>
      <xdr:rowOff>112060</xdr:rowOff>
    </xdr:from>
    <xdr:to>
      <xdr:col>19</xdr:col>
      <xdr:colOff>67235</xdr:colOff>
      <xdr:row>94</xdr:row>
      <xdr:rowOff>100853</xdr:rowOff>
    </xdr:to>
    <xdr:graphicFrame macro="">
      <xdr:nvGraphicFramePr>
        <xdr:cNvPr id="7" name="Chart 2">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a1" displayName="Tabella1" ref="A3:H17" totalsRowShown="0" headerRowDxfId="10" dataDxfId="9" tableBorderDxfId="8" headerRowCellStyle="Titolo 4" dataCellStyle="Titolo 4">
  <autoFilter ref="A3:H17" xr:uid="{00000000-0009-0000-0100-000001000000}"/>
  <tableColumns count="8">
    <tableColumn id="1" xr3:uid="{00000000-0010-0000-0000-000001000000}" name="Metric" dataDxfId="7" dataCellStyle="Titolo 4"/>
    <tableColumn id="2" xr3:uid="{00000000-0010-0000-0000-000002000000}" name="02/12/2023" dataDxfId="6" dataCellStyle="Titolo 4"/>
    <tableColumn id="3" xr3:uid="{00000000-0010-0000-0000-000003000000}" name="09/12/2012" dataDxfId="5" dataCellStyle="Titolo 4"/>
    <tableColumn id="9" xr3:uid="{2778C3F6-0E83-40CA-A928-81B8C0E9CF8C}" name="03/02/2024" dataDxfId="4" dataCellStyle="Output"/>
    <tableColumn id="5" xr3:uid="{00000000-0010-0000-0000-000005000000}" name="18/12/2023" dataDxfId="3" dataCellStyle="Titolo 4"/>
    <tableColumn id="10" xr3:uid="{F66B88B8-59BE-4B60-9B41-FA05A20805C5}" name="06/01/2024" dataDxfId="2" dataCellStyle="Output"/>
    <tableColumn id="7" xr3:uid="{00000000-0010-0000-0000-000007000000}" name="09/12/2023" dataDxfId="1" dataCellStyle="Titolo 4"/>
    <tableColumn id="8" xr3:uid="{00000000-0010-0000-0000-000008000000}" name="04/12/2023" dataDxfId="0" dataCellStyle="Titolo 4"/>
  </tableColumns>
  <tableStyleInfo name="TableStyleLight1"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53"/>
    <pageSetUpPr fitToPage="1"/>
  </sheetPr>
  <dimension ref="A1:E20"/>
  <sheetViews>
    <sheetView showGridLines="0" workbookViewId="0">
      <selection activeCell="C6" sqref="C6"/>
    </sheetView>
  </sheetViews>
  <sheetFormatPr defaultColWidth="8.85546875" defaultRowHeight="12.6"/>
  <cols>
    <col min="1" max="1" width="25.140625" bestFit="1" customWidth="1"/>
    <col min="2" max="2" width="8.42578125" style="1" customWidth="1"/>
    <col min="3" max="3" width="52.42578125" customWidth="1"/>
    <col min="4" max="4" width="33.140625" style="1" customWidth="1"/>
  </cols>
  <sheetData>
    <row r="1" spans="1:5" ht="18.75" customHeight="1">
      <c r="A1" s="66" t="s">
        <v>0</v>
      </c>
      <c r="B1" s="66"/>
      <c r="C1" s="66"/>
      <c r="D1" s="66"/>
    </row>
    <row r="2" spans="1:5" ht="38.25" customHeight="1">
      <c r="A2" s="65" t="s">
        <v>1</v>
      </c>
      <c r="B2" s="65"/>
      <c r="C2" s="65"/>
      <c r="D2" s="65"/>
    </row>
    <row r="3" spans="1:5">
      <c r="A3" s="6"/>
      <c r="B3" s="6"/>
      <c r="C3" s="6"/>
      <c r="D3" s="6"/>
    </row>
    <row r="4" spans="1:5" ht="12.95">
      <c r="A4" s="9" t="s">
        <v>2</v>
      </c>
      <c r="B4" s="10" t="s">
        <v>3</v>
      </c>
      <c r="C4" s="10" t="s">
        <v>4</v>
      </c>
      <c r="D4" s="8" t="s">
        <v>5</v>
      </c>
    </row>
    <row r="5" spans="1:5">
      <c r="A5" s="11" t="s">
        <v>6</v>
      </c>
      <c r="B5" s="12" t="s">
        <v>7</v>
      </c>
      <c r="C5" s="13" t="s">
        <v>8</v>
      </c>
      <c r="D5" s="12" t="s">
        <v>9</v>
      </c>
    </row>
    <row r="6" spans="1:5">
      <c r="A6" s="33" t="s">
        <v>10</v>
      </c>
      <c r="B6" s="19" t="s">
        <v>11</v>
      </c>
      <c r="C6" s="20" t="s">
        <v>12</v>
      </c>
      <c r="D6" s="19" t="s">
        <v>9</v>
      </c>
    </row>
    <row r="7" spans="1:5" ht="24.95">
      <c r="A7" s="29" t="s">
        <v>13</v>
      </c>
      <c r="B7" s="23" t="s">
        <v>14</v>
      </c>
      <c r="C7" s="60" t="s">
        <v>15</v>
      </c>
      <c r="D7" s="61" t="s">
        <v>16</v>
      </c>
    </row>
    <row r="8" spans="1:5" ht="24.95">
      <c r="A8" s="34" t="s">
        <v>17</v>
      </c>
      <c r="B8" s="21" t="s">
        <v>18</v>
      </c>
      <c r="C8" s="22" t="s">
        <v>19</v>
      </c>
      <c r="D8" s="21" t="s">
        <v>9</v>
      </c>
    </row>
    <row r="9" spans="1:5" ht="25.5" customHeight="1">
      <c r="A9" s="25" t="s">
        <v>20</v>
      </c>
      <c r="B9" s="26" t="s">
        <v>21</v>
      </c>
      <c r="C9" s="27" t="s">
        <v>22</v>
      </c>
      <c r="D9" s="28" t="s">
        <v>23</v>
      </c>
    </row>
    <row r="10" spans="1:5" ht="37.5">
      <c r="A10" s="29" t="s">
        <v>24</v>
      </c>
      <c r="B10" s="23" t="s">
        <v>25</v>
      </c>
      <c r="C10" s="24" t="s">
        <v>26</v>
      </c>
      <c r="D10" s="30" t="s">
        <v>27</v>
      </c>
      <c r="E10" s="2"/>
    </row>
    <row r="11" spans="1:5" ht="37.5">
      <c r="A11" s="25" t="s">
        <v>28</v>
      </c>
      <c r="B11" s="26" t="s">
        <v>29</v>
      </c>
      <c r="C11" s="27" t="s">
        <v>30</v>
      </c>
      <c r="D11" s="28" t="s">
        <v>31</v>
      </c>
    </row>
    <row r="12" spans="1:5" ht="24.95">
      <c r="A12" s="29" t="s">
        <v>32</v>
      </c>
      <c r="B12" s="23" t="s">
        <v>33</v>
      </c>
      <c r="C12" s="24" t="s">
        <v>34</v>
      </c>
      <c r="D12" s="30" t="s">
        <v>35</v>
      </c>
    </row>
    <row r="13" spans="1:5" ht="24.95">
      <c r="A13" s="35" t="s">
        <v>36</v>
      </c>
      <c r="B13" s="15" t="s">
        <v>37</v>
      </c>
      <c r="C13" s="16" t="s">
        <v>38</v>
      </c>
      <c r="D13" s="31" t="s">
        <v>39</v>
      </c>
    </row>
    <row r="14" spans="1:5" ht="37.5">
      <c r="A14" s="36" t="s">
        <v>40</v>
      </c>
      <c r="B14" s="17" t="s">
        <v>41</v>
      </c>
      <c r="C14" s="18" t="s">
        <v>42</v>
      </c>
      <c r="D14" s="32" t="s">
        <v>43</v>
      </c>
    </row>
    <row r="15" spans="1:5" ht="37.5">
      <c r="A15" s="25" t="s">
        <v>44</v>
      </c>
      <c r="B15" s="26" t="s">
        <v>45</v>
      </c>
      <c r="C15" s="27" t="s">
        <v>46</v>
      </c>
      <c r="D15" s="28" t="s">
        <v>47</v>
      </c>
    </row>
    <row r="16" spans="1:5" ht="37.5">
      <c r="A16" s="29" t="s">
        <v>48</v>
      </c>
      <c r="B16" s="23"/>
      <c r="C16" s="24" t="s">
        <v>49</v>
      </c>
      <c r="D16" s="30" t="s">
        <v>50</v>
      </c>
    </row>
    <row r="17" spans="1:4">
      <c r="A17" s="25"/>
      <c r="B17" s="26"/>
      <c r="C17" s="52" t="s">
        <v>51</v>
      </c>
      <c r="D17" s="26" t="s">
        <v>52</v>
      </c>
    </row>
    <row r="18" spans="1:4">
      <c r="A18" s="29"/>
      <c r="B18" s="23"/>
      <c r="C18" s="53" t="s">
        <v>53</v>
      </c>
      <c r="D18" s="23" t="s">
        <v>54</v>
      </c>
    </row>
    <row r="19" spans="1:4">
      <c r="A19" s="29"/>
      <c r="B19" s="23"/>
      <c r="C19" s="54" t="s">
        <v>55</v>
      </c>
      <c r="D19" s="23" t="s">
        <v>56</v>
      </c>
    </row>
    <row r="20" spans="1:4">
      <c r="A20" s="14"/>
      <c r="B20" s="7"/>
      <c r="C20" s="55" t="s">
        <v>57</v>
      </c>
      <c r="D20" s="7" t="s">
        <v>58</v>
      </c>
    </row>
  </sheetData>
  <mergeCells count="2">
    <mergeCell ref="A2:D2"/>
    <mergeCell ref="A1:D1"/>
  </mergeCells>
  <phoneticPr fontId="2" type="noConversion"/>
  <printOptions horizontalCentered="1"/>
  <pageMargins left="0.75" right="0.75" top="1" bottom="1" header="0.5" footer="0.5"/>
  <pageSetup scale="76" orientation="portrait"/>
  <headerFooter alignWithMargins="0">
    <oddHeader>&amp;A</oddHeader>
    <oddFooter>Page &amp;P of &amp;N</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19"/>
    <pageSetUpPr fitToPage="1"/>
  </sheetPr>
  <dimension ref="A1:J35"/>
  <sheetViews>
    <sheetView showGridLines="0" tabSelected="1" zoomScale="125" zoomScaleNormal="125" zoomScalePageLayoutView="125" workbookViewId="0">
      <pane xSplit="1" ySplit="3" topLeftCell="C4" activePane="bottomRight" state="frozen"/>
      <selection pane="bottomRight" activeCell="J15" sqref="J15"/>
      <selection pane="bottomLeft" activeCell="A5" sqref="A5"/>
      <selection pane="topRight" activeCell="B1" sqref="B1"/>
    </sheetView>
  </sheetViews>
  <sheetFormatPr defaultColWidth="8.85546875" defaultRowHeight="12.75" customHeight="1"/>
  <cols>
    <col min="1" max="1" width="41.42578125" style="4" customWidth="1"/>
    <col min="2" max="2" width="18.42578125" style="5" customWidth="1"/>
    <col min="3" max="3" width="19" style="3" customWidth="1"/>
    <col min="4" max="6" width="19.85546875" style="3" customWidth="1"/>
    <col min="7" max="7" width="18.5703125" style="3" customWidth="1"/>
    <col min="8" max="8" width="27.42578125" style="3" customWidth="1"/>
    <col min="9" max="10" width="43.42578125" style="3" customWidth="1"/>
    <col min="11" max="16384" width="8.85546875" style="3"/>
  </cols>
  <sheetData>
    <row r="1" spans="1:10" ht="18.75">
      <c r="A1" s="67" t="s">
        <v>0</v>
      </c>
      <c r="B1" s="67"/>
      <c r="C1" s="67"/>
      <c r="D1" s="67"/>
      <c r="E1" s="67"/>
      <c r="F1" s="67"/>
      <c r="G1" s="67"/>
      <c r="H1" s="67"/>
    </row>
    <row r="2" spans="1:10" ht="15.75" customHeight="1">
      <c r="A2" s="57" t="s">
        <v>59</v>
      </c>
      <c r="B2" s="56" t="s">
        <v>60</v>
      </c>
      <c r="C2" s="56" t="s">
        <v>61</v>
      </c>
      <c r="D2" s="56" t="s">
        <v>62</v>
      </c>
      <c r="E2" s="56" t="s">
        <v>63</v>
      </c>
      <c r="F2" s="56" t="s">
        <v>64</v>
      </c>
      <c r="G2" s="56" t="s">
        <v>65</v>
      </c>
      <c r="H2" s="56" t="s">
        <v>66</v>
      </c>
      <c r="I2" s="56" t="s">
        <v>67</v>
      </c>
      <c r="J2" s="56" t="s">
        <v>68</v>
      </c>
    </row>
    <row r="3" spans="1:10" ht="18.75">
      <c r="A3" s="37" t="s">
        <v>2</v>
      </c>
      <c r="B3" s="62" t="s">
        <v>69</v>
      </c>
      <c r="C3" s="62" t="s">
        <v>70</v>
      </c>
      <c r="D3" s="62" t="s">
        <v>71</v>
      </c>
      <c r="E3" s="62" t="s">
        <v>72</v>
      </c>
      <c r="F3" s="62" t="s">
        <v>73</v>
      </c>
      <c r="G3" s="62" t="s">
        <v>74</v>
      </c>
      <c r="H3" s="62" t="s">
        <v>75</v>
      </c>
      <c r="I3" s="62">
        <v>45273</v>
      </c>
      <c r="J3" s="62">
        <v>45277</v>
      </c>
    </row>
    <row r="4" spans="1:10" ht="15">
      <c r="A4" s="38" t="s">
        <v>76</v>
      </c>
      <c r="B4" s="63">
        <v>1107</v>
      </c>
      <c r="C4" s="63">
        <v>594</v>
      </c>
      <c r="D4" s="63">
        <v>900</v>
      </c>
      <c r="E4" s="63">
        <v>1911</v>
      </c>
      <c r="F4" s="63">
        <v>522</v>
      </c>
      <c r="G4" s="39">
        <f>B4+C4</f>
        <v>1701</v>
      </c>
      <c r="H4" s="39">
        <f>Tabella1[[#This Row],[09/12/2023]]+Tabella1[[#This Row],[18/12/2023]]</f>
        <v>3612</v>
      </c>
      <c r="I4" s="39">
        <f>H4+D4</f>
        <v>4512</v>
      </c>
      <c r="J4" s="39">
        <f>I4+F4</f>
        <v>5034</v>
      </c>
    </row>
    <row r="5" spans="1:10" ht="15">
      <c r="A5" s="41" t="s">
        <v>77</v>
      </c>
      <c r="B5" s="39">
        <f>B8*B7</f>
        <v>1107</v>
      </c>
      <c r="C5" s="39">
        <f>C8*C7</f>
        <v>594</v>
      </c>
      <c r="D5" s="39">
        <f>D8*D7</f>
        <v>468</v>
      </c>
      <c r="E5" s="39">
        <f t="shared" ref="E5:H5" si="0">E8*E7</f>
        <v>1911</v>
      </c>
      <c r="F5" s="39">
        <f t="shared" si="0"/>
        <v>54</v>
      </c>
      <c r="G5" s="39">
        <f t="shared" si="0"/>
        <v>1701</v>
      </c>
      <c r="H5" s="39">
        <f t="shared" si="0"/>
        <v>3612</v>
      </c>
      <c r="I5" s="39">
        <f t="shared" ref="I5:J5" si="1">I8*I7</f>
        <v>4080</v>
      </c>
      <c r="J5" s="39">
        <f>J8*J7</f>
        <v>4133.9999999799002</v>
      </c>
    </row>
    <row r="6" spans="1:10" ht="15">
      <c r="A6" s="41" t="s">
        <v>78</v>
      </c>
      <c r="B6" s="63">
        <v>1120.51</v>
      </c>
      <c r="C6" s="39">
        <f>585</f>
        <v>585</v>
      </c>
      <c r="D6" s="39">
        <f>480</f>
        <v>480</v>
      </c>
      <c r="E6" s="39">
        <v>1893</v>
      </c>
      <c r="F6" s="39">
        <v>54</v>
      </c>
      <c r="G6" s="40">
        <f>B6+C6</f>
        <v>1705.51</v>
      </c>
      <c r="H6" s="40">
        <f>Tabella1[[#This Row],[09/12/2023]]+Tabella1[[#This Row],[18/12/2023]]</f>
        <v>3598.51</v>
      </c>
      <c r="I6" s="40">
        <f>H6+D6</f>
        <v>4078.51</v>
      </c>
      <c r="J6" s="40">
        <f>I6+F6</f>
        <v>4132.51</v>
      </c>
    </row>
    <row r="7" spans="1:10" ht="15">
      <c r="A7" s="41" t="s">
        <v>79</v>
      </c>
      <c r="B7" s="63">
        <v>1107</v>
      </c>
      <c r="C7" s="63">
        <f>594</f>
        <v>594</v>
      </c>
      <c r="D7" s="63">
        <f>468</f>
        <v>468</v>
      </c>
      <c r="E7" s="63">
        <v>1911</v>
      </c>
      <c r="F7" s="63">
        <v>90</v>
      </c>
      <c r="G7" s="39">
        <f>B7+C7</f>
        <v>1701</v>
      </c>
      <c r="H7" s="39">
        <f>Tabella1[[#This Row],[09/12/2023]]+Tabella1[[#This Row],[18/12/2023]]</f>
        <v>3612</v>
      </c>
      <c r="I7" s="39">
        <f>H7+D7</f>
        <v>4080</v>
      </c>
      <c r="J7" s="39">
        <f>I7+F7</f>
        <v>4170</v>
      </c>
    </row>
    <row r="8" spans="1:10" ht="15">
      <c r="A8" s="41" t="s">
        <v>80</v>
      </c>
      <c r="B8" s="58">
        <v>1</v>
      </c>
      <c r="C8" s="58">
        <v>1</v>
      </c>
      <c r="D8" s="58">
        <v>1</v>
      </c>
      <c r="E8" s="58">
        <v>1</v>
      </c>
      <c r="F8" s="58">
        <v>0.6</v>
      </c>
      <c r="G8" s="58">
        <v>1</v>
      </c>
      <c r="H8" s="58">
        <v>1</v>
      </c>
      <c r="I8" s="58">
        <v>1</v>
      </c>
      <c r="J8" s="58">
        <v>0.99136690647000003</v>
      </c>
    </row>
    <row r="9" spans="1:10" ht="15">
      <c r="A9" s="42" t="s">
        <v>81</v>
      </c>
      <c r="B9" s="59">
        <f t="shared" ref="B9:H9" si="2">B5-B6</f>
        <v>-13.509999999999991</v>
      </c>
      <c r="C9" s="59">
        <f t="shared" si="2"/>
        <v>9</v>
      </c>
      <c r="D9" s="59">
        <f>D5-D6</f>
        <v>-12</v>
      </c>
      <c r="E9" s="59">
        <f t="shared" si="2"/>
        <v>18</v>
      </c>
      <c r="F9" s="59">
        <f t="shared" si="2"/>
        <v>0</v>
      </c>
      <c r="G9" s="59">
        <f t="shared" si="2"/>
        <v>-4.5099999999999909</v>
      </c>
      <c r="H9" s="59">
        <f t="shared" si="2"/>
        <v>13.489999999999782</v>
      </c>
      <c r="I9" s="59">
        <f t="shared" ref="I9:J9" si="3">I5-I6</f>
        <v>1.4899999999997817</v>
      </c>
      <c r="J9" s="59">
        <f>J5-J6</f>
        <v>1.4899999798999488</v>
      </c>
    </row>
    <row r="10" spans="1:10" ht="15">
      <c r="A10" s="42" t="s">
        <v>82</v>
      </c>
      <c r="B10" s="59">
        <f t="shared" ref="B10:H10" si="4">B5-B7</f>
        <v>0</v>
      </c>
      <c r="C10" s="59">
        <f t="shared" si="4"/>
        <v>0</v>
      </c>
      <c r="D10" s="59">
        <f t="shared" si="4"/>
        <v>0</v>
      </c>
      <c r="E10" s="59">
        <f t="shared" si="4"/>
        <v>0</v>
      </c>
      <c r="F10" s="59">
        <f t="shared" si="4"/>
        <v>-36</v>
      </c>
      <c r="G10" s="59">
        <f t="shared" si="4"/>
        <v>0</v>
      </c>
      <c r="H10" s="59">
        <f t="shared" si="4"/>
        <v>0</v>
      </c>
      <c r="I10" s="59">
        <f t="shared" ref="I10:J10" si="5">I5-I7</f>
        <v>0</v>
      </c>
      <c r="J10" s="59">
        <f t="shared" si="5"/>
        <v>-36.000000020099833</v>
      </c>
    </row>
    <row r="11" spans="1:10" ht="15">
      <c r="A11" s="43" t="s">
        <v>83</v>
      </c>
      <c r="B11" s="64">
        <f>IF(B6,B5/B6,"")</f>
        <v>0.98794299024551324</v>
      </c>
      <c r="C11" s="64">
        <f t="shared" ref="C11:H11" si="6">IF(C6,C5/C6,"")</f>
        <v>1.0153846153846153</v>
      </c>
      <c r="D11" s="64">
        <f t="shared" si="6"/>
        <v>0.97499999999999998</v>
      </c>
      <c r="E11" s="64">
        <f t="shared" si="6"/>
        <v>1.0095087163232963</v>
      </c>
      <c r="F11" s="64">
        <f t="shared" si="6"/>
        <v>1</v>
      </c>
      <c r="G11" s="59">
        <f>IF(G6,G5/G6,"")</f>
        <v>0.99735562969434366</v>
      </c>
      <c r="H11" s="59">
        <f t="shared" si="6"/>
        <v>1.0037487737980442</v>
      </c>
      <c r="I11" s="59">
        <f>IF(I6,I5/I6,"")</f>
        <v>1.0003653294953303</v>
      </c>
      <c r="J11" s="59">
        <f>IF(J6,J5/J6,"")</f>
        <v>1.0003605556864714</v>
      </c>
    </row>
    <row r="12" spans="1:10" ht="12.75" customHeight="1">
      <c r="A12" s="44" t="s">
        <v>84</v>
      </c>
      <c r="B12" s="64">
        <f t="shared" ref="B12:H12" si="7">IF(B7,B5/B7,"")</f>
        <v>1</v>
      </c>
      <c r="C12" s="64">
        <f t="shared" si="7"/>
        <v>1</v>
      </c>
      <c r="D12" s="64">
        <f t="shared" si="7"/>
        <v>1</v>
      </c>
      <c r="E12" s="64">
        <f t="shared" si="7"/>
        <v>1</v>
      </c>
      <c r="F12" s="64">
        <f t="shared" si="7"/>
        <v>0.6</v>
      </c>
      <c r="G12" s="59">
        <f>IF(G7,G5/G7,"")</f>
        <v>1</v>
      </c>
      <c r="H12" s="59">
        <f t="shared" si="7"/>
        <v>1</v>
      </c>
      <c r="I12" s="59">
        <f t="shared" ref="I12:J12" si="8">IF(I7,I5/I7,"")</f>
        <v>1</v>
      </c>
      <c r="J12" s="59">
        <f t="shared" si="8"/>
        <v>0.99136690647000003</v>
      </c>
    </row>
    <row r="13" spans="1:10" ht="15">
      <c r="A13" s="45" t="s">
        <v>85</v>
      </c>
      <c r="B13" s="59">
        <f t="shared" ref="B13:H13" si="9">IF(B5,IF(B6,B14-B6,""),"")</f>
        <v>0</v>
      </c>
      <c r="C13" s="59">
        <f t="shared" si="9"/>
        <v>0</v>
      </c>
      <c r="D13" s="59">
        <f>IF(D5,IF(D6,D14-D6,""),"")</f>
        <v>443.07692307692309</v>
      </c>
      <c r="E13" s="59">
        <f t="shared" si="9"/>
        <v>0</v>
      </c>
      <c r="F13" s="59">
        <f t="shared" si="9"/>
        <v>468</v>
      </c>
      <c r="G13" s="59">
        <f t="shared" si="9"/>
        <v>0</v>
      </c>
      <c r="H13" s="59">
        <f t="shared" si="9"/>
        <v>0</v>
      </c>
      <c r="I13" s="59">
        <f t="shared" ref="I13:J13" si="10">IF(I5,IF(I6,I14-I6,""),"")</f>
        <v>431.84223529411793</v>
      </c>
      <c r="J13" s="59">
        <f t="shared" si="10"/>
        <v>899.67561686046065</v>
      </c>
    </row>
    <row r="14" spans="1:10" ht="15">
      <c r="A14" s="45" t="s">
        <v>86</v>
      </c>
      <c r="B14" s="59">
        <f t="shared" ref="B14:H14" si="11">IF(B5,IF(B6,B4/B11,""),"")</f>
        <v>1120.51</v>
      </c>
      <c r="C14" s="59">
        <f t="shared" si="11"/>
        <v>585</v>
      </c>
      <c r="D14" s="59">
        <f>IF(D5,IF(D6,D4/D11,""),"")</f>
        <v>923.07692307692309</v>
      </c>
      <c r="E14" s="59">
        <f t="shared" si="11"/>
        <v>1893</v>
      </c>
      <c r="F14" s="59">
        <f t="shared" si="11"/>
        <v>522</v>
      </c>
      <c r="G14" s="59">
        <f t="shared" si="11"/>
        <v>1705.51</v>
      </c>
      <c r="H14" s="59">
        <f t="shared" si="11"/>
        <v>3598.51</v>
      </c>
      <c r="I14" s="59">
        <f t="shared" ref="I14:J14" si="12">IF(I5,IF(I6,I4/I11,""),"")</f>
        <v>4510.3522352941181</v>
      </c>
      <c r="J14" s="59">
        <f t="shared" si="12"/>
        <v>5032.1856168604609</v>
      </c>
    </row>
    <row r="15" spans="1:10" ht="16.5" customHeight="1">
      <c r="A15" s="45" t="s">
        <v>87</v>
      </c>
      <c r="B15" s="59">
        <f t="shared" ref="B15:H15" si="13">IF(B5,IF(B6,B4-B14,""),"")</f>
        <v>-13.509999999999991</v>
      </c>
      <c r="C15" s="59">
        <f t="shared" si="13"/>
        <v>9</v>
      </c>
      <c r="D15" s="59">
        <f t="shared" si="13"/>
        <v>-23.076923076923094</v>
      </c>
      <c r="E15" s="59">
        <f t="shared" si="13"/>
        <v>18</v>
      </c>
      <c r="F15" s="59">
        <f t="shared" si="13"/>
        <v>0</v>
      </c>
      <c r="G15" s="59">
        <f t="shared" si="13"/>
        <v>-4.5099999999999909</v>
      </c>
      <c r="H15" s="59">
        <f t="shared" si="13"/>
        <v>13.489999999999782</v>
      </c>
      <c r="I15" s="59">
        <f t="shared" ref="I15:J15" si="14">IF(I5,IF(I6,I4-I14,""),"")</f>
        <v>1.6477647058818548</v>
      </c>
      <c r="J15" s="59">
        <f>IF(J5,IF(J6,J4-J14,""),"")</f>
        <v>1.8143831395391317</v>
      </c>
    </row>
    <row r="16" spans="1:10" ht="16.5" customHeight="1">
      <c r="A16" s="46" t="s">
        <v>88</v>
      </c>
      <c r="B16" s="47">
        <f t="shared" ref="B16:H16" si="15">(B12+B11)/2</f>
        <v>0.99397149512275662</v>
      </c>
      <c r="C16" s="47">
        <f t="shared" si="15"/>
        <v>1.0076923076923077</v>
      </c>
      <c r="D16" s="47">
        <f t="shared" si="15"/>
        <v>0.98750000000000004</v>
      </c>
      <c r="E16" s="47">
        <f t="shared" si="15"/>
        <v>1.004754358161648</v>
      </c>
      <c r="F16" s="47">
        <f t="shared" si="15"/>
        <v>0.8</v>
      </c>
      <c r="G16" s="47">
        <f t="shared" si="15"/>
        <v>0.99867781484717177</v>
      </c>
      <c r="H16" s="47">
        <f t="shared" si="15"/>
        <v>1.0018743868990221</v>
      </c>
      <c r="I16" s="47">
        <f t="shared" ref="I16:J16" si="16">(I12+I11)/2</f>
        <v>1.000182664747665</v>
      </c>
      <c r="J16" s="47">
        <f t="shared" si="16"/>
        <v>0.99586373107823567</v>
      </c>
    </row>
    <row r="17" spans="1:10" ht="15">
      <c r="A17" s="48" t="s">
        <v>89</v>
      </c>
      <c r="B17" s="49" t="str">
        <f t="shared" ref="B17:H17" si="17">IF(B7,IF(B6,IF(B16&lt;0.65,"BLACK",IF(B16&lt;0.85,"RED",IF(B16&lt;1,"YELLOW","GREEN"))),""),"")</f>
        <v>YELLOW</v>
      </c>
      <c r="C17" s="50" t="str">
        <f t="shared" si="17"/>
        <v>GREEN</v>
      </c>
      <c r="D17" s="50" t="str">
        <f t="shared" si="17"/>
        <v>YELLOW</v>
      </c>
      <c r="E17" s="50" t="str">
        <f t="shared" si="17"/>
        <v>GREEN</v>
      </c>
      <c r="F17" s="50" t="str">
        <f t="shared" si="17"/>
        <v>RED</v>
      </c>
      <c r="G17" s="51" t="str">
        <f t="shared" si="17"/>
        <v>YELLOW</v>
      </c>
      <c r="H17" s="51" t="str">
        <f t="shared" si="17"/>
        <v>GREEN</v>
      </c>
      <c r="I17" s="51" t="str">
        <f t="shared" ref="I17:J17" si="18">IF(I7,IF(I6,IF(I16&lt;0.65,"BLACK",IF(I16&lt;0.85,"RED",IF(I16&lt;1,"YELLOW","GREEN"))),""),"")</f>
        <v>GREEN</v>
      </c>
      <c r="J17" s="51" t="str">
        <f t="shared" si="18"/>
        <v>YELLOW</v>
      </c>
    </row>
    <row r="18" spans="1:10">
      <c r="C18" s="5"/>
      <c r="D18" s="5"/>
      <c r="E18" s="5"/>
      <c r="F18" s="5"/>
    </row>
    <row r="19" spans="1:10">
      <c r="C19" s="5"/>
      <c r="D19" s="5"/>
      <c r="E19" s="5"/>
      <c r="F19" s="5"/>
    </row>
    <row r="20" spans="1:10">
      <c r="C20" s="5"/>
      <c r="D20" s="5"/>
    </row>
    <row r="21" spans="1:10">
      <c r="C21" s="5"/>
      <c r="D21" s="5"/>
      <c r="E21" s="5"/>
      <c r="F21" s="5"/>
    </row>
    <row r="22" spans="1:10">
      <c r="C22" s="5"/>
      <c r="D22" s="5"/>
      <c r="E22" s="5"/>
      <c r="F22" s="5"/>
    </row>
    <row r="23" spans="1:10">
      <c r="C23" s="5"/>
      <c r="D23" s="5"/>
      <c r="E23" s="5"/>
      <c r="F23" s="5"/>
    </row>
    <row r="24" spans="1:10">
      <c r="C24" s="5"/>
      <c r="D24" s="5"/>
      <c r="E24" s="5"/>
      <c r="F24" s="5"/>
    </row>
    <row r="25" spans="1:10">
      <c r="C25" s="5"/>
      <c r="D25" s="5"/>
      <c r="E25" s="5"/>
      <c r="F25" s="5"/>
    </row>
    <row r="26" spans="1:10">
      <c r="C26" s="5"/>
      <c r="D26" s="5"/>
      <c r="E26" s="5"/>
      <c r="F26" s="5"/>
    </row>
    <row r="27" spans="1:10">
      <c r="C27" s="5"/>
      <c r="D27" s="5"/>
      <c r="E27" s="5"/>
      <c r="F27" s="5"/>
    </row>
    <row r="28" spans="1:10">
      <c r="C28" s="5"/>
      <c r="D28" s="5"/>
      <c r="E28" s="5"/>
      <c r="F28" s="5"/>
    </row>
    <row r="29" spans="1:10">
      <c r="C29" s="5"/>
      <c r="D29" s="5"/>
      <c r="E29" s="5"/>
      <c r="F29" s="5"/>
    </row>
    <row r="30" spans="1:10">
      <c r="C30" s="5"/>
      <c r="D30" s="5"/>
      <c r="E30" s="5"/>
      <c r="F30" s="5"/>
    </row>
    <row r="31" spans="1:10">
      <c r="C31" s="5"/>
      <c r="D31" s="5"/>
      <c r="E31" s="5"/>
      <c r="F31" s="5"/>
    </row>
    <row r="32" spans="1:10">
      <c r="C32" s="5"/>
      <c r="D32" s="5"/>
      <c r="E32" s="5"/>
      <c r="F32" s="5"/>
    </row>
    <row r="33" spans="3:6">
      <c r="C33" s="5"/>
      <c r="D33" s="5"/>
      <c r="E33" s="5"/>
      <c r="F33" s="5"/>
    </row>
    <row r="34" spans="3:6">
      <c r="C34" s="5"/>
      <c r="D34" s="5"/>
      <c r="E34" s="5"/>
      <c r="F34" s="5"/>
    </row>
    <row r="35" spans="3:6">
      <c r="C35" s="5"/>
      <c r="D35" s="5"/>
      <c r="E35" s="5"/>
      <c r="F35" s="5"/>
    </row>
  </sheetData>
  <sheetProtection formatCells="0" formatColumns="0" formatRows="0" insertColumns="0" insertRows="0" insertHyperlinks="0" deleteColumns="0" deleteRows="0" sort="0" autoFilter="0" pivotTables="0"/>
  <mergeCells count="1">
    <mergeCell ref="A1:H1"/>
  </mergeCells>
  <phoneticPr fontId="2" type="noConversion"/>
  <conditionalFormatting sqref="A17">
    <cfRule type="cellIs" dxfId="16" priority="1" stopIfTrue="1" operator="equal">
      <formula>"GREEN"</formula>
    </cfRule>
    <cfRule type="cellIs" dxfId="15" priority="2" stopIfTrue="1" operator="equal">
      <formula>"YELLOW"</formula>
    </cfRule>
    <cfRule type="cellIs" dxfId="14" priority="3" stopIfTrue="1" operator="equal">
      <formula>"RED"</formula>
    </cfRule>
  </conditionalFormatting>
  <conditionalFormatting sqref="B17:J17">
    <cfRule type="cellIs" dxfId="13" priority="4" stopIfTrue="1" operator="equal">
      <formula>"GREEN"</formula>
    </cfRule>
    <cfRule type="cellIs" dxfId="12" priority="5" stopIfTrue="1" operator="equal">
      <formula>"YELLOW"</formula>
    </cfRule>
    <cfRule type="cellIs" dxfId="11" priority="6" stopIfTrue="1" operator="equal">
      <formula>"RED"</formula>
    </cfRule>
  </conditionalFormatting>
  <dataValidations count="1">
    <dataValidation type="decimal" allowBlank="1" showInputMessage="1" showErrorMessage="1" error="Please enter a valid number." sqref="B8:F8 C6:F6 B5:F5 G4:J8" xr:uid="{00000000-0002-0000-0100-000000000000}">
      <formula1>-100000000</formula1>
      <formula2>100000000</formula2>
    </dataValidation>
  </dataValidations>
  <pageMargins left="0.75" right="0.75" top="1" bottom="1" header="0.5" footer="0.5"/>
  <pageSetup scale="76" orientation="landscape" r:id="rId1"/>
  <headerFooter alignWithMargins="0">
    <oddHeader>&amp;A</oddHeader>
    <oddFooter>Page &amp;P of &amp;N</oddFooter>
  </headerFooter>
  <tableParts count="1">
    <tablePart r:id="rId2"/>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30"/>
    <pageSetUpPr fitToPage="1"/>
  </sheetPr>
  <dimension ref="A1"/>
  <sheetViews>
    <sheetView showGridLines="0" topLeftCell="F51" zoomScale="85" zoomScaleNormal="85" zoomScalePageLayoutView="85" workbookViewId="0">
      <selection activeCell="AB51" sqref="AB51"/>
    </sheetView>
  </sheetViews>
  <sheetFormatPr defaultColWidth="8.85546875" defaultRowHeight="12.6"/>
  <sheetData/>
  <phoneticPr fontId="2" type="noConversion"/>
  <printOptions horizontalCentered="1" verticalCentered="1"/>
  <pageMargins left="0.75" right="0.75" top="1" bottom="1" header="0.5" footer="0.5"/>
  <pageSetup scale="99" fitToHeight="2" orientation="portrait"/>
  <headerFooter alignWithMargins="0">
    <oddHeader>&amp;A</oddHeader>
    <oddFooter>Page &amp;P of &amp;N</oddFooter>
  </headerFooter>
  <drawing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documentManagement>
    <NumericAssetId xmlns="145c5697-5eb5-440b-b2f1-a8273fb59250" xsi:nil="true"/>
    <AssetType xmlns="145c5697-5eb5-440b-b2f1-a8273fb59250">TP</AssetType>
    <Markets xmlns="145c5697-5eb5-440b-b2f1-a8273fb59250" xsi:nil="true"/>
    <AppVer xmlns="145c5697-5eb5-440b-b2f1-a8273fb59250" xsi:nil="true"/>
    <AuthoringAssetId xmlns="145c5697-5eb5-440b-b2f1-a8273fb59250">TP001142302</AuthoringAssetId>
    <AssetId xmlns="145c5697-5eb5-440b-b2f1-a8273fb59250">TS001142302</AssetId>
  </documentManagement>
</p:properties>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OOFile" ma:contentTypeID="0x0101006025706CF4CD034688BEBAE97A2E701D020200C3831ACA17D8814887A164412888521E" ma:contentTypeVersion="7" ma:contentTypeDescription="Create a new document." ma:contentTypeScope="" ma:versionID="ed1fea5d08807278759d338940aa9e8f">
  <xsd:schema xmlns:xsd="http://www.w3.org/2001/XMLSchema" xmlns:xs="http://www.w3.org/2001/XMLSchema" xmlns:p="http://schemas.microsoft.com/office/2006/metadata/properties" xmlns:ns2="145c5697-5eb5-440b-b2f1-a8273fb59250" targetNamespace="http://schemas.microsoft.com/office/2006/metadata/properties" ma:root="true" ma:fieldsID="174e4b03d57b3d621fa064bbab783e99" ns2:_="">
    <xsd:import namespace="145c5697-5eb5-440b-b2f1-a8273fb59250"/>
    <xsd:element name="properties">
      <xsd:complexType>
        <xsd:sequence>
          <xsd:element name="documentManagement">
            <xsd:complexType>
              <xsd:all>
                <xsd:element ref="ns2:AssetId" minOccurs="0"/>
                <xsd:element ref="ns2:AuthoringAssetId" minOccurs="0"/>
                <xsd:element ref="ns2:AssetType" minOccurs="0"/>
                <xsd:element ref="ns2:Markets" minOccurs="0"/>
                <xsd:element ref="ns2:NumericAssetId" minOccurs="0"/>
                <xsd:element ref="ns2:AppV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5c5697-5eb5-440b-b2f1-a8273fb59250" elementFormDefault="qualified">
    <xsd:import namespace="http://schemas.microsoft.com/office/2006/documentManagement/types"/>
    <xsd:import namespace="http://schemas.microsoft.com/office/infopath/2007/PartnerControls"/>
    <xsd:element name="AssetId" ma:index="8" nillable="true" ma:displayName="AssetId" ma:indexed="true" ma:internalName="AssetId" ma:readOnly="false">
      <xsd:simpleType>
        <xsd:restriction base="dms:Text"/>
      </xsd:simpleType>
    </xsd:element>
    <xsd:element name="AuthoringAssetId" ma:index="9" nillable="true" ma:displayName="AuthoringAssetId" ma:indexed="true" ma:internalName="AuthoringAssetId" ma:readOnly="false">
      <xsd:simpleType>
        <xsd:restriction base="dms:Text"/>
      </xsd:simpleType>
    </xsd:element>
    <xsd:element name="AssetType" ma:index="10" nillable="true" ma:displayName="AssetType" ma:internalName="AssetType" ma:readOnly="false">
      <xsd:simpleType>
        <xsd:restriction base="dms:Text"/>
      </xsd:simpleType>
    </xsd:element>
    <xsd:element name="Markets" ma:index="11" nillable="true" ma:displayName="Markets" ma:internalName="Markets" ma:readOnly="false">
      <xsd:simpleType>
        <xsd:restriction base="dms:Text"/>
      </xsd:simpleType>
    </xsd:element>
    <xsd:element name="NumericAssetId" ma:index="12" nillable="true" ma:displayName="NumericAssetId" ma:indexed="true" ma:internalName="NumericAssetId" ma:readOnly="false">
      <xsd:simpleType>
        <xsd:restriction base="dms:Unknown"/>
      </xsd:simpleType>
    </xsd:element>
    <xsd:element name="AppVer" ma:index="13" nillable="true" ma:displayName="AppVer" ma:internalName="AppVer"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C132233-F222-492C-9D45-2E862E9A3BD7}"/>
</file>

<file path=customXml/itemProps2.xml><?xml version="1.0" encoding="utf-8"?>
<ds:datastoreItem xmlns:ds="http://schemas.openxmlformats.org/officeDocument/2006/customXml" ds:itemID="{59DE95EC-569D-4A4A-A6C6-CE9D2601D3CE}"/>
</file>

<file path=customXml/itemProps3.xml><?xml version="1.0" encoding="utf-8"?>
<ds:datastoreItem xmlns:ds="http://schemas.openxmlformats.org/officeDocument/2006/customXml" ds:itemID="{6C8952B8-A92A-4EC6-919A-585326AE1665}"/>
</file>

<file path=customXml/itemProps4.xml><?xml version="1.0" encoding="utf-8"?>
<ds:datastoreItem xmlns:ds="http://schemas.openxmlformats.org/officeDocument/2006/customXml" ds:itemID="{114F2242-DD79-4927-A859-E00403A130D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EarnedValue</dc:title>
  <dc:subject>controllo del costo</dc:subject>
  <dc:creator>Angelo</dc:creator>
  <cp:keywords/>
  <dc:description/>
  <cp:lastModifiedBy>DAVIDE LA GAMBA</cp:lastModifiedBy>
  <cp:revision/>
  <dcterms:created xsi:type="dcterms:W3CDTF">2004-04-27T16:32:13Z</dcterms:created>
  <dcterms:modified xsi:type="dcterms:W3CDTF">2023-12-19T17:21:58Z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rkets">
    <vt:lpwstr/>
  </property>
  <property fmtid="{D5CDD505-2E9C-101B-9397-08002B2CF9AE}" pid="3" name="TPInstallLocation">
    <vt:lpwstr>{My Templates}</vt:lpwstr>
  </property>
  <property fmtid="{D5CDD505-2E9C-101B-9397-08002B2CF9AE}" pid="4" name="PrimaryImageGen">
    <vt:lpwstr>true</vt:lpwstr>
  </property>
  <property fmtid="{D5CDD505-2E9C-101B-9397-08002B2CF9AE}" pid="5" name="AssetType">
    <vt:lpwstr>TP</vt:lpwstr>
  </property>
  <property fmtid="{D5CDD505-2E9C-101B-9397-08002B2CF9AE}" pid="6" name="BugNumber">
    <vt:lpwstr>33</vt:lpwstr>
  </property>
  <property fmtid="{D5CDD505-2E9C-101B-9397-08002B2CF9AE}" pid="7" name="TPCommandLine">
    <vt:lpwstr>{XL} /t {FilePath}</vt:lpwstr>
  </property>
  <property fmtid="{D5CDD505-2E9C-101B-9397-08002B2CF9AE}" pid="8" name="TPAppVersion">
    <vt:lpwstr>11</vt:lpwstr>
  </property>
  <property fmtid="{D5CDD505-2E9C-101B-9397-08002B2CF9AE}" pid="9" name="Milestone">
    <vt:lpwstr>Continuous</vt:lpwstr>
  </property>
  <property fmtid="{D5CDD505-2E9C-101B-9397-08002B2CF9AE}" pid="10" name="APAuthor">
    <vt:lpwstr>191</vt:lpwstr>
  </property>
  <property fmtid="{D5CDD505-2E9C-101B-9397-08002B2CF9AE}" pid="11" name="TemplateStatus">
    <vt:lpwstr>Complete</vt:lpwstr>
  </property>
  <property fmtid="{D5CDD505-2E9C-101B-9397-08002B2CF9AE}" pid="12" name="ContentTypeId">
    <vt:lpwstr>0x0101006025706CF4CD034688BEBAE97A2E701D020200C3831ACA17D8814887A164412888521E</vt:lpwstr>
  </property>
  <property fmtid="{D5CDD505-2E9C-101B-9397-08002B2CF9AE}" pid="13" name="IsDeleted">
    <vt:lpwstr>false</vt:lpwstr>
  </property>
  <property fmtid="{D5CDD505-2E9C-101B-9397-08002B2CF9AE}" pid="14" name="UANotes">
    <vt:lpwstr>WE template</vt:lpwstr>
  </property>
  <property fmtid="{D5CDD505-2E9C-101B-9397-08002B2CF9AE}" pid="15" name="ShowIn">
    <vt:lpwstr>Show everywhere</vt:lpwstr>
  </property>
  <property fmtid="{D5CDD505-2E9C-101B-9397-08002B2CF9AE}" pid="16" name="TPFriendlyName">
    <vt:lpwstr>{My Templates}</vt:lpwstr>
  </property>
  <property fmtid="{D5CDD505-2E9C-101B-9397-08002B2CF9AE}" pid="17" name="IsSearchable">
    <vt:lpwstr>false</vt:lpwstr>
  </property>
  <property fmtid="{D5CDD505-2E9C-101B-9397-08002B2CF9AE}" pid="18" name="NumericId">
    <vt:lpwstr>-1</vt:lpwstr>
  </property>
  <property fmtid="{D5CDD505-2E9C-101B-9397-08002B2CF9AE}" pid="19" name="PublishTargets">
    <vt:lpwstr>OfficeOnline</vt:lpwstr>
  </property>
  <property fmtid="{D5CDD505-2E9C-101B-9397-08002B2CF9AE}" pid="20" name="AssetId">
    <vt:lpwstr>TS001142302</vt:lpwstr>
  </property>
  <property fmtid="{D5CDD505-2E9C-101B-9397-08002B2CF9AE}" pid="21" name="TPLaunchHelpLinkType">
    <vt:lpwstr>Template</vt:lpwstr>
  </property>
  <property fmtid="{D5CDD505-2E9C-101B-9397-08002B2CF9AE}" pid="22" name="SourceTitle">
    <vt:lpwstr>Project earned value analysis</vt:lpwstr>
  </property>
  <property fmtid="{D5CDD505-2E9C-101B-9397-08002B2CF9AE}" pid="23" name="TPLaunchHelpLink">
    <vt:lpwstr/>
  </property>
  <property fmtid="{D5CDD505-2E9C-101B-9397-08002B2CF9AE}" pid="24" name="APEditor">
    <vt:lpwstr>92</vt:lpwstr>
  </property>
  <property fmtid="{D5CDD505-2E9C-101B-9397-08002B2CF9AE}" pid="25" name="TPApplication">
    <vt:lpwstr>Excel</vt:lpwstr>
  </property>
  <property fmtid="{D5CDD505-2E9C-101B-9397-08002B2CF9AE}" pid="26" name="Provider">
    <vt:lpwstr>EY001207518</vt:lpwstr>
  </property>
  <property fmtid="{D5CDD505-2E9C-101B-9397-08002B2CF9AE}" pid="27" name="OpenTemplate">
    <vt:lpwstr>true</vt:lpwstr>
  </property>
  <property fmtid="{D5CDD505-2E9C-101B-9397-08002B2CF9AE}" pid="28" name="UACurrentWords">
    <vt:lpwstr>0</vt:lpwstr>
  </property>
  <property fmtid="{D5CDD505-2E9C-101B-9397-08002B2CF9AE}" pid="29" name="Applications">
    <vt:lpwstr>22;#Excel 2003;#79;#Template 12;#347;#Work Essentials 12;#23;#Microsoft Office Excel 2007</vt:lpwstr>
  </property>
  <property fmtid="{D5CDD505-2E9C-101B-9397-08002B2CF9AE}" pid="30" name="UALocRecommendation">
    <vt:lpwstr>Never Localize</vt:lpwstr>
  </property>
  <property fmtid="{D5CDD505-2E9C-101B-9397-08002B2CF9AE}" pid="31" name="Title">
    <vt:lpwstr>Project earned value analysis</vt:lpwstr>
  </property>
  <property fmtid="{D5CDD505-2E9C-101B-9397-08002B2CF9AE}" pid="32" name="PublishStatusLookup">
    <vt:lpwstr>259071</vt:lpwstr>
  </property>
  <property fmtid="{D5CDD505-2E9C-101B-9397-08002B2CF9AE}" pid="33" name="TPClientViewer">
    <vt:lpwstr>Microsoft Office Excel</vt:lpwstr>
  </property>
  <property fmtid="{D5CDD505-2E9C-101B-9397-08002B2CF9AE}" pid="34" name="TPComponent">
    <vt:lpwstr>EXCELFiles</vt:lpwstr>
  </property>
  <property fmtid="{D5CDD505-2E9C-101B-9397-08002B2CF9AE}" pid="35" name="TPNamespace">
    <vt:lpwstr>EXCEL</vt:lpwstr>
  </property>
  <property fmtid="{D5CDD505-2E9C-101B-9397-08002B2CF9AE}" pid="36" name="APTrustLevel">
    <vt:lpwstr>1.00000000000000</vt:lpwstr>
  </property>
  <property fmtid="{D5CDD505-2E9C-101B-9397-08002B2CF9AE}" pid="37" name="TrustLevel">
    <vt:lpwstr>Microsoft Managed Content</vt:lpwstr>
  </property>
  <property fmtid="{D5CDD505-2E9C-101B-9397-08002B2CF9AE}" pid="38" name="Content Type">
    <vt:lpwstr>OOFile</vt:lpwstr>
  </property>
  <property fmtid="{D5CDD505-2E9C-101B-9397-08002B2CF9AE}" pid="39" name="AuthoringAssetId">
    <vt:lpwstr>TP001142302</vt:lpwstr>
  </property>
  <property fmtid="{D5CDD505-2E9C-101B-9397-08002B2CF9AE}" pid="40" name="NumericAssetId">
    <vt:lpwstr/>
  </property>
  <property fmtid="{D5CDD505-2E9C-101B-9397-08002B2CF9AE}" pid="41" name="AppVer">
    <vt:lpwstr/>
  </property>
</Properties>
</file>