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hidePivotFieldList="1"/>
  <xr:revisionPtr revIDLastSave="2234" documentId="11_5C5755BF84DCCEC36C3E1A399931F45B2A7E2811" xr6:coauthVersionLast="47" xr6:coauthVersionMax="47" xr10:uidLastSave="{85469306-9AE5-42C1-8B7A-DD982B3033D6}"/>
  <bookViews>
    <workbookView xWindow="240" yWindow="105" windowWidth="14805" windowHeight="8010" firstSheet="2" xr2:uid="{00000000-000D-0000-FFFF-FFFF00000000}"/>
  </bookViews>
  <sheets>
    <sheet name="Sprint 1" sheetId="1" r:id="rId1"/>
    <sheet name="Sprint 2" sheetId="4" r:id="rId2"/>
    <sheet name="Sprint 3" sheetId="5" r:id="rId3"/>
    <sheet name="Grafici" sheetId="2" r:id="rId4"/>
    <sheet name="Totale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5" l="1"/>
  <c r="L51" i="5"/>
  <c r="M51" i="5"/>
  <c r="N51" i="5"/>
  <c r="O51" i="5"/>
  <c r="P51" i="5"/>
  <c r="Q51" i="5"/>
  <c r="R51" i="5"/>
  <c r="S51" i="5"/>
  <c r="J51" i="5"/>
  <c r="J7" i="3"/>
  <c r="J6" i="3"/>
  <c r="J5" i="3"/>
  <c r="J4" i="3"/>
  <c r="J3" i="3"/>
  <c r="J2" i="3"/>
  <c r="AE3" i="2"/>
  <c r="AF3" i="2"/>
  <c r="AD3" i="2"/>
  <c r="G44" i="5"/>
  <c r="D51" i="5"/>
  <c r="D7" i="3"/>
  <c r="C7" i="3"/>
  <c r="P22" i="1"/>
  <c r="I7" i="3"/>
  <c r="I6" i="3"/>
  <c r="I5" i="3"/>
  <c r="I4" i="3"/>
  <c r="I3" i="3"/>
  <c r="G7" i="3"/>
  <c r="G6" i="3"/>
  <c r="G5" i="3"/>
  <c r="G4" i="3"/>
  <c r="G3" i="3"/>
  <c r="G2" i="3"/>
  <c r="F2" i="3"/>
  <c r="D6" i="3"/>
  <c r="D5" i="3"/>
  <c r="D4" i="3"/>
  <c r="D3" i="3"/>
  <c r="D8" i="3"/>
  <c r="G8" i="3"/>
  <c r="I2" i="3"/>
  <c r="F7" i="3"/>
  <c r="F6" i="3"/>
  <c r="F5" i="3"/>
  <c r="F4" i="3"/>
  <c r="F3" i="3"/>
  <c r="C6" i="3"/>
  <c r="C4" i="3"/>
  <c r="C3" i="3"/>
  <c r="D2" i="3"/>
  <c r="C2" i="3"/>
  <c r="J8" i="3"/>
  <c r="H7" i="3"/>
  <c r="H6" i="3"/>
  <c r="H5" i="3"/>
  <c r="H4" i="3"/>
  <c r="H3" i="3"/>
  <c r="H2" i="3"/>
  <c r="G48" i="5"/>
  <c r="G40" i="5"/>
  <c r="G33" i="5"/>
  <c r="AC3" i="2"/>
  <c r="AB3" i="2"/>
  <c r="AA3" i="2"/>
  <c r="Z3" i="2"/>
  <c r="Y3" i="2"/>
  <c r="X3" i="2"/>
  <c r="G30" i="5"/>
  <c r="G27" i="5"/>
  <c r="G24" i="5"/>
  <c r="G16" i="5"/>
  <c r="G12" i="5"/>
  <c r="G9" i="5"/>
  <c r="G6" i="5"/>
  <c r="G3" i="5"/>
  <c r="G19" i="4"/>
  <c r="E7" i="3"/>
  <c r="E6" i="3"/>
  <c r="E5" i="3"/>
  <c r="E4" i="3"/>
  <c r="E3" i="3"/>
  <c r="E2" i="3"/>
  <c r="D47" i="4"/>
  <c r="G44" i="4"/>
  <c r="G40" i="4"/>
  <c r="G36" i="4"/>
  <c r="G32" i="4"/>
  <c r="G28" i="4"/>
  <c r="G3" i="4"/>
  <c r="G6" i="4"/>
  <c r="G10" i="4"/>
  <c r="G13" i="4"/>
  <c r="G16" i="4"/>
  <c r="J47" i="4"/>
  <c r="M3" i="2" s="1"/>
  <c r="K47" i="4"/>
  <c r="N3" i="2" s="1"/>
  <c r="L47" i="4"/>
  <c r="O3" i="2" s="1"/>
  <c r="M47" i="4"/>
  <c r="P3" i="2" s="1"/>
  <c r="N47" i="4"/>
  <c r="Q3" i="2" s="1"/>
  <c r="O47" i="4"/>
  <c r="R3" i="2" s="1"/>
  <c r="P47" i="4"/>
  <c r="S3" i="2" s="1"/>
  <c r="K22" i="1"/>
  <c r="L22" i="1"/>
  <c r="M22" i="1"/>
  <c r="N22" i="1"/>
  <c r="O22" i="1"/>
  <c r="J22" i="1"/>
  <c r="G19" i="1"/>
  <c r="C5" i="3"/>
  <c r="B7" i="3"/>
  <c r="B6" i="3"/>
  <c r="B5" i="3"/>
  <c r="G17" i="1"/>
  <c r="B4" i="3"/>
  <c r="B3" i="3"/>
  <c r="G12" i="1"/>
  <c r="B2" i="3"/>
  <c r="D22" i="1"/>
  <c r="G9" i="1"/>
  <c r="G6" i="1"/>
  <c r="G3" i="1"/>
  <c r="F3" i="2"/>
  <c r="D3" i="2"/>
  <c r="E3" i="2"/>
  <c r="G3" i="2"/>
  <c r="H3" i="2"/>
  <c r="I3" i="2"/>
  <c r="C3" i="2"/>
  <c r="C8" i="3"/>
  <c r="E8" i="3"/>
  <c r="F8" i="3"/>
  <c r="H8" i="3"/>
  <c r="I8" i="3"/>
  <c r="B8" i="3"/>
  <c r="G47" i="4" l="1"/>
  <c r="L3" i="2" s="1"/>
  <c r="L4" i="2" s="1"/>
  <c r="M4" i="2" s="1"/>
  <c r="N4" i="2" s="1"/>
  <c r="O4" i="2" s="1"/>
  <c r="P4" i="2" s="1"/>
  <c r="Q4" i="2" s="1"/>
  <c r="R4" i="2" s="1"/>
  <c r="S4" i="2" s="1"/>
  <c r="G22" i="1"/>
  <c r="B3" i="2"/>
  <c r="B4" i="2" s="1"/>
  <c r="C4" i="2" s="1"/>
  <c r="D4" i="2" s="1"/>
  <c r="E4" i="2" s="1"/>
  <c r="F4" i="2" s="1"/>
  <c r="G4" i="2" s="1"/>
  <c r="H4" i="2" s="1"/>
  <c r="I4" i="2" s="1"/>
  <c r="G51" i="5"/>
  <c r="V3" i="2"/>
  <c r="V4" i="2" s="1"/>
  <c r="W4" i="2" s="1"/>
  <c r="X4" i="2" s="1"/>
  <c r="Y4" i="2" s="1"/>
  <c r="Z4" i="2" s="1"/>
  <c r="AA4" i="2" s="1"/>
  <c r="AB4" i="2" s="1"/>
  <c r="AC4" i="2" s="1"/>
  <c r="W3" i="2"/>
</calcChain>
</file>

<file path=xl/sharedStrings.xml><?xml version="1.0" encoding="utf-8"?>
<sst xmlns="http://schemas.openxmlformats.org/spreadsheetml/2006/main" count="268" uniqueCount="94">
  <si>
    <t xml:space="preserve">Obiettivo dello Sprint </t>
  </si>
  <si>
    <t xml:space="preserve"> Funzionalità base</t>
  </si>
  <si>
    <t>Story Points Sprint</t>
  </si>
  <si>
    <t>Giorni dello Sprint - Ore rimanenti</t>
  </si>
  <si>
    <t>User Story ID</t>
  </si>
  <si>
    <t>User story</t>
  </si>
  <si>
    <t>Task</t>
  </si>
  <si>
    <t>Story Points Stimati</t>
  </si>
  <si>
    <t>Ore Stimate</t>
  </si>
  <si>
    <t>Responsabile</t>
  </si>
  <si>
    <t>RF_UG_4</t>
  </si>
  <si>
    <t>In quanto utente, voglio effettuare la registrazione di un account, in modo da poter usufruire delle funzionalità della piattaforma.</t>
  </si>
  <si>
    <t>Realizzazione frontend</t>
  </si>
  <si>
    <t>Ernesto De Iesu</t>
  </si>
  <si>
    <t>Realizzazione backend</t>
  </si>
  <si>
    <t>Diana Lavinia Cojoc</t>
  </si>
  <si>
    <t>RF_UG_5</t>
  </si>
  <si>
    <t>In quanto utente, voglio effettuare il login alla mia area riservata della piattaforma, in modo da poter svolgere le mie funzioni.</t>
  </si>
  <si>
    <t>Gabriele Di Stefano</t>
  </si>
  <si>
    <t>RF_UG_3</t>
  </si>
  <si>
    <t>In quanto utente, voglio accedere alla pagina di ciascuna attività, in modo da poterne visualizzare le informazioni.</t>
  </si>
  <si>
    <t>Emanuele Setaro</t>
  </si>
  <si>
    <t>Roberta Galluzzo</t>
  </si>
  <si>
    <t>RF_VI_5</t>
  </si>
  <si>
    <t>In quanto visitatore, voglio effettuare la prenotazione di un'attività, in modo da inserirla in un itinerario di viaggio.</t>
  </si>
  <si>
    <t>Realizzazione frontend 1</t>
  </si>
  <si>
    <t>Michela Percaccio</t>
  </si>
  <si>
    <t>Realizzazione frontend 2</t>
  </si>
  <si>
    <t>Realizzazione backend 1</t>
  </si>
  <si>
    <t>Realizzazione backend 2</t>
  </si>
  <si>
    <t>RF_GA_1</t>
  </si>
  <si>
    <t>In quanto gestore voglio usufruire della funzionalità di aggiornamento automatico delle prenotazioni, in modo da poter tenere traccia della disponibilità delle mie attività.</t>
  </si>
  <si>
    <t xml:space="preserve">   </t>
  </si>
  <si>
    <t>RF_VI_2</t>
  </si>
  <si>
    <t>In quanto visitatore voglio visualizzare le mie prenotazioni all'interno della mia area riservata in modo da poterle cancellare.</t>
  </si>
  <si>
    <t>TOTALE</t>
  </si>
  <si>
    <t xml:space="preserve"> </t>
  </si>
  <si>
    <t xml:space="preserve"> Dettagli attività</t>
  </si>
  <si>
    <t>RF_UG_2</t>
  </si>
  <si>
    <t>In quanto utente voglio filtrare le attività in base al nome, distanza geografica, città e categoria, in modo da poter visualizzare il risultato su una mappa.</t>
  </si>
  <si>
    <t>Realizzazione frontend ricerca 1</t>
  </si>
  <si>
    <t>Realizzazione backend ricerca 1</t>
  </si>
  <si>
    <t>Realizzazione frontend ricerca 2</t>
  </si>
  <si>
    <t>Realizzazione backend ricerca 2</t>
  </si>
  <si>
    <t>Realizzazione frontend homepage 1</t>
  </si>
  <si>
    <t>Realizzazione backend homepage</t>
  </si>
  <si>
    <t>Realizzazione frontend homepage 2</t>
  </si>
  <si>
    <t>RF_UG_1</t>
  </si>
  <si>
    <t>In quanto utente voglio visualizzare i valori di ecosostenibilità adottati dalla piattaforma in una sezione apposita, in modo da comprendere come questi vengono interpretati</t>
  </si>
  <si>
    <t>RF_GA_4</t>
  </si>
  <si>
    <t>In quanto gestore voglio modificare i valori di ecosostenibilità, in modo da poter garantire coerenza con i principi rispettati.</t>
  </si>
  <si>
    <t>RF_VI_6</t>
  </si>
  <si>
    <t>Il visitatore deve poter effettuare una recensione sulle attività prenotate, valutando l'impegno dell'offerta turistica nelle pratiche ecosostenibili dichiarate e condividendo un feedback sull'esperienza generale.</t>
  </si>
  <si>
    <t>RF_VI_8</t>
  </si>
  <si>
    <t>In quanto visitatore voglio effettuare la segnalazione di un'attivita turistica o di un alloggio in modo da poter contribuire a migliorare la qualità delle informazioni fornite.</t>
  </si>
  <si>
    <t>RF_GA_3</t>
  </si>
  <si>
    <t>In quanto gestore, voglio inserire le mie attività turistiche e strutture, in modo da poterle pubblicizzare sul portale.</t>
  </si>
  <si>
    <t>Obiettivo dello Sprint</t>
  </si>
  <si>
    <t>Features modulo AI</t>
  </si>
  <si>
    <t xml:space="preserve">                                           Giorni dello Sprint - Ore rimanenti</t>
  </si>
  <si>
    <t>RF_VI_3</t>
  </si>
  <si>
    <t>In quanto visitatore, voglio usufruire della funzionalità del sistema che pianifica automaticamente un itinerario sulla base delle mie preferenze in modo da ottenere suggerimenti per il mio viaggio.</t>
  </si>
  <si>
    <t>RF_VI_1</t>
  </si>
  <si>
    <t>In quanto visitatore voglio compilare il questionario in base alle mie preferenze, in modo da poter usufruire della funzionalità di pianificazione automatica dell'itinerario.</t>
  </si>
  <si>
    <t>RF_AM_4</t>
  </si>
  <si>
    <t>In quanto amministratore, voglio poter apportare modifiche ai livelli di ecosostenibilità associati a un'attività, in modo da poter adattare i valori a quelli contenuti nelle recensioni e segnalazioni degli utenti.</t>
  </si>
  <si>
    <t>RF_GA_5</t>
  </si>
  <si>
    <t>In quanto gestore voglio visualizzare le attività all'interno della mia area riservata in modo da poterle gestire.</t>
  </si>
  <si>
    <t>Sprint 1</t>
  </si>
  <si>
    <t>Sprint 2</t>
  </si>
  <si>
    <t>Sprint 3</t>
  </si>
  <si>
    <t>Giorno 0</t>
  </si>
  <si>
    <t>Giorno 1</t>
  </si>
  <si>
    <t>Giorno 2</t>
  </si>
  <si>
    <t>Giorno 3</t>
  </si>
  <si>
    <t>Giorno 4</t>
  </si>
  <si>
    <t>Giorno 5</t>
  </si>
  <si>
    <t>Giorno 6</t>
  </si>
  <si>
    <t>Giorno 7</t>
  </si>
  <si>
    <t>Giorno 8</t>
  </si>
  <si>
    <t>Giorno 9</t>
  </si>
  <si>
    <t>Giorno 10</t>
  </si>
  <si>
    <t>Andamento effettivo</t>
  </si>
  <si>
    <t>Andamento ideale</t>
  </si>
  <si>
    <t>TM</t>
  </si>
  <si>
    <t>Sotto-Task Sprint 1</t>
  </si>
  <si>
    <t>Ore Sprint 1 Stimate</t>
  </si>
  <si>
    <t>Ore Sprint 1 Rimantenti</t>
  </si>
  <si>
    <t>Sotto-Task Sprint 2</t>
  </si>
  <si>
    <t>Ore Sprint 2 Stimate</t>
  </si>
  <si>
    <t>Ore Sprint 2 Rimantenti</t>
  </si>
  <si>
    <t>Sotto-Task Sprint 3</t>
  </si>
  <si>
    <t>Ore Sprint 3 Stimate</t>
  </si>
  <si>
    <t>Ore Sprint 3 Rimanenti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</si>
</sst>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rgb="FF444444"/>
      <name val="Aptos Narrow"/>
      <charset val="1"/>
    </font>
    <font>
      <b/>
      <sz val="12"/>
      <color theme="1"/>
      <name val="Arial"/>
    </font>
    <font>
      <sz val="11"/>
      <color theme="1"/>
      <name val="Arial"/>
    </font>
    <font>
      <sz val="11"/>
      <color rgb="FF444444"/>
      <name val="Arial"/>
    </font>
    <font>
      <b/>
      <sz val="12"/>
      <color rgb="FF444444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2" fillId="4" borderId="0" xfId="0" applyFont="1" applyFill="1" applyAlignment="1">
      <alignment horizontal="center" vertical="center"/>
    </xf>
    <xf numFmtId="0" fontId="2" fillId="3" borderId="0" xfId="0" applyFont="1" applyFill="1"/>
    <xf numFmtId="0" fontId="2" fillId="2" borderId="1" xfId="0" applyFont="1" applyFill="1" applyBorder="1"/>
    <xf numFmtId="0" fontId="2" fillId="2" borderId="3" xfId="0" applyFont="1" applyFill="1" applyBorder="1"/>
    <xf numFmtId="0" fontId="3" fillId="0" borderId="0" xfId="0" applyFont="1"/>
    <xf numFmtId="0" fontId="3" fillId="0" borderId="6" xfId="0" applyFont="1" applyBorder="1"/>
    <xf numFmtId="0" fontId="3" fillId="0" borderId="2" xfId="0" applyFont="1" applyBorder="1"/>
    <xf numFmtId="0" fontId="3" fillId="2" borderId="4" xfId="0" applyFont="1" applyFill="1" applyBorder="1"/>
    <xf numFmtId="0" fontId="3" fillId="2" borderId="5" xfId="0" applyFont="1" applyFill="1" applyBorder="1"/>
    <xf numFmtId="0" fontId="4" fillId="0" borderId="0" xfId="0" applyFont="1"/>
    <xf numFmtId="0" fontId="3" fillId="0" borderId="1" xfId="0" applyFont="1" applyBorder="1"/>
    <xf numFmtId="0" fontId="3" fillId="0" borderId="7" xfId="0" applyFont="1" applyBorder="1"/>
    <xf numFmtId="0" fontId="3" fillId="0" borderId="3" xfId="0" applyFont="1" applyBorder="1"/>
    <xf numFmtId="0" fontId="3" fillId="0" borderId="8" xfId="0" applyFont="1" applyBorder="1"/>
    <xf numFmtId="0" fontId="2" fillId="2" borderId="7" xfId="0" applyFont="1" applyFill="1" applyBorder="1"/>
    <xf numFmtId="0" fontId="3" fillId="2" borderId="7" xfId="0" applyFont="1" applyFill="1" applyBorder="1"/>
    <xf numFmtId="0" fontId="3" fillId="2" borderId="1" xfId="0" applyFont="1" applyFill="1" applyBorder="1"/>
    <xf numFmtId="0" fontId="3" fillId="2" borderId="9" xfId="0" applyFont="1" applyFill="1" applyBorder="1"/>
    <xf numFmtId="0" fontId="5" fillId="0" borderId="0" xfId="0" quotePrefix="1" applyFont="1"/>
    <xf numFmtId="0" fontId="0" fillId="4" borderId="2" xfId="0" applyFill="1" applyBorder="1"/>
    <xf numFmtId="0" fontId="2" fillId="2" borderId="5" xfId="0" applyFont="1" applyFill="1" applyBorder="1"/>
    <xf numFmtId="0" fontId="0" fillId="4" borderId="0" xfId="0" applyFill="1"/>
    <xf numFmtId="0" fontId="2" fillId="2" borderId="4" xfId="0" applyFont="1" applyFill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2" fillId="4" borderId="0" xfId="0" applyFont="1" applyFill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6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Grafici!$A$3</c:f>
              <c:strCache>
                <c:ptCount val="1"/>
                <c:pt idx="0">
                  <c:v>Andamento effettivo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Grafici!$B$2:$I$2</c:f>
              <c:strCache>
                <c:ptCount val="8"/>
                <c:pt idx="0">
                  <c:v>Giorno 0</c:v>
                </c:pt>
                <c:pt idx="1">
                  <c:v>Giorno 1</c:v>
                </c:pt>
                <c:pt idx="2">
                  <c:v>Giorno 2</c:v>
                </c:pt>
                <c:pt idx="3">
                  <c:v>Giorno 3</c:v>
                </c:pt>
                <c:pt idx="4">
                  <c:v>Giorno 4</c:v>
                </c:pt>
                <c:pt idx="5">
                  <c:v>Giorno 5</c:v>
                </c:pt>
                <c:pt idx="6">
                  <c:v>Giorno 6</c:v>
                </c:pt>
                <c:pt idx="7">
                  <c:v>Giorno 7</c:v>
                </c:pt>
              </c:strCache>
            </c:strRef>
          </c:cat>
          <c:val>
            <c:numRef>
              <c:f>Grafici!$B$3:$I$3</c:f>
              <c:numCache>
                <c:formatCode>General</c:formatCode>
                <c:ptCount val="8"/>
                <c:pt idx="0">
                  <c:v>25</c:v>
                </c:pt>
                <c:pt idx="1">
                  <c:v>25</c:v>
                </c:pt>
                <c:pt idx="2">
                  <c:v>24</c:v>
                </c:pt>
                <c:pt idx="3">
                  <c:v>21.5</c:v>
                </c:pt>
                <c:pt idx="4">
                  <c:v>18.5</c:v>
                </c:pt>
                <c:pt idx="5">
                  <c:v>15</c:v>
                </c:pt>
                <c:pt idx="6">
                  <c:v>9</c:v>
                </c:pt>
                <c:pt idx="7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06-44F0-B1D7-DFA54923334C}"/>
            </c:ext>
          </c:extLst>
        </c:ser>
        <c:ser>
          <c:idx val="1"/>
          <c:order val="1"/>
          <c:tx>
            <c:strRef>
              <c:f>Grafici!$A$4</c:f>
              <c:strCache>
                <c:ptCount val="1"/>
                <c:pt idx="0">
                  <c:v>Andamento ideale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Grafici!$B$2:$I$2</c:f>
              <c:strCache>
                <c:ptCount val="8"/>
                <c:pt idx="0">
                  <c:v>Giorno 0</c:v>
                </c:pt>
                <c:pt idx="1">
                  <c:v>Giorno 1</c:v>
                </c:pt>
                <c:pt idx="2">
                  <c:v>Giorno 2</c:v>
                </c:pt>
                <c:pt idx="3">
                  <c:v>Giorno 3</c:v>
                </c:pt>
                <c:pt idx="4">
                  <c:v>Giorno 4</c:v>
                </c:pt>
                <c:pt idx="5">
                  <c:v>Giorno 5</c:v>
                </c:pt>
                <c:pt idx="6">
                  <c:v>Giorno 6</c:v>
                </c:pt>
                <c:pt idx="7">
                  <c:v>Giorno 7</c:v>
                </c:pt>
              </c:strCache>
            </c:strRef>
          </c:cat>
          <c:val>
            <c:numRef>
              <c:f>Grafici!$B$4:$I$4</c:f>
              <c:numCache>
                <c:formatCode>General</c:formatCode>
                <c:ptCount val="8"/>
                <c:pt idx="0">
                  <c:v>25</c:v>
                </c:pt>
                <c:pt idx="1">
                  <c:v>21.428571428571427</c:v>
                </c:pt>
                <c:pt idx="2">
                  <c:v>17.857142857142854</c:v>
                </c:pt>
                <c:pt idx="3">
                  <c:v>14.285714285714283</c:v>
                </c:pt>
                <c:pt idx="4">
                  <c:v>10.714285714285712</c:v>
                </c:pt>
                <c:pt idx="5">
                  <c:v>7.1428571428571406</c:v>
                </c:pt>
                <c:pt idx="6">
                  <c:v>3.571428571428569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06-44F0-B1D7-DFA549233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907079"/>
        <c:axId val="395909127"/>
      </c:lineChart>
      <c:catAx>
        <c:axId val="395907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09127"/>
        <c:crosses val="autoZero"/>
        <c:auto val="1"/>
        <c:lblAlgn val="ctr"/>
        <c:lblOffset val="100"/>
        <c:noMultiLvlLbl val="0"/>
      </c:catAx>
      <c:valAx>
        <c:axId val="395909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070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Grafici!$K$3</c:f>
              <c:strCache>
                <c:ptCount val="1"/>
                <c:pt idx="0">
                  <c:v>Andamento effettivo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Grafici!$L$1:$S$2</c:f>
              <c:multiLvlStrCache>
                <c:ptCount val="8"/>
                <c:lvl>
                  <c:pt idx="0">
                    <c:v>Giorno 0</c:v>
                  </c:pt>
                  <c:pt idx="1">
                    <c:v>Giorno 1</c:v>
                  </c:pt>
                  <c:pt idx="2">
                    <c:v>Giorno 2</c:v>
                  </c:pt>
                  <c:pt idx="3">
                    <c:v>Giorno 3</c:v>
                  </c:pt>
                  <c:pt idx="4">
                    <c:v>Giorno 4</c:v>
                  </c:pt>
                  <c:pt idx="5">
                    <c:v>Giorno 5</c:v>
                  </c:pt>
                  <c:pt idx="6">
                    <c:v>Giorno 6</c:v>
                  </c:pt>
                  <c:pt idx="7">
                    <c:v>Giorno 7</c:v>
                  </c:pt>
                </c:lvl>
                <c:lvl>
                  <c:pt idx="0">
                    <c:v>Sprint 2</c:v>
                  </c:pt>
                </c:lvl>
              </c:multiLvlStrCache>
            </c:multiLvlStrRef>
          </c:cat>
          <c:val>
            <c:numRef>
              <c:f>Grafici!$L$3:$S$3</c:f>
              <c:numCache>
                <c:formatCode>General</c:formatCode>
                <c:ptCount val="8"/>
                <c:pt idx="0">
                  <c:v>27</c:v>
                </c:pt>
                <c:pt idx="1">
                  <c:v>27</c:v>
                </c:pt>
                <c:pt idx="2">
                  <c:v>26.5</c:v>
                </c:pt>
                <c:pt idx="3">
                  <c:v>25.25</c:v>
                </c:pt>
                <c:pt idx="4">
                  <c:v>23.5</c:v>
                </c:pt>
                <c:pt idx="5">
                  <c:v>18</c:v>
                </c:pt>
                <c:pt idx="6">
                  <c:v>16</c:v>
                </c:pt>
                <c:pt idx="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4-4921-8FED-F4593C00A6A8}"/>
            </c:ext>
          </c:extLst>
        </c:ser>
        <c:ser>
          <c:idx val="1"/>
          <c:order val="1"/>
          <c:tx>
            <c:strRef>
              <c:f>Grafici!$K$4</c:f>
              <c:strCache>
                <c:ptCount val="1"/>
                <c:pt idx="0">
                  <c:v>Andamento ideale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Grafici!$L$1:$S$2</c:f>
              <c:multiLvlStrCache>
                <c:ptCount val="8"/>
                <c:lvl>
                  <c:pt idx="0">
                    <c:v>Giorno 0</c:v>
                  </c:pt>
                  <c:pt idx="1">
                    <c:v>Giorno 1</c:v>
                  </c:pt>
                  <c:pt idx="2">
                    <c:v>Giorno 2</c:v>
                  </c:pt>
                  <c:pt idx="3">
                    <c:v>Giorno 3</c:v>
                  </c:pt>
                  <c:pt idx="4">
                    <c:v>Giorno 4</c:v>
                  </c:pt>
                  <c:pt idx="5">
                    <c:v>Giorno 5</c:v>
                  </c:pt>
                  <c:pt idx="6">
                    <c:v>Giorno 6</c:v>
                  </c:pt>
                  <c:pt idx="7">
                    <c:v>Giorno 7</c:v>
                  </c:pt>
                </c:lvl>
                <c:lvl>
                  <c:pt idx="0">
                    <c:v>Sprint 2</c:v>
                  </c:pt>
                </c:lvl>
              </c:multiLvlStrCache>
            </c:multiLvlStrRef>
          </c:cat>
          <c:val>
            <c:numRef>
              <c:f>Grafici!$L$4:$S$4</c:f>
              <c:numCache>
                <c:formatCode>General</c:formatCode>
                <c:ptCount val="8"/>
                <c:pt idx="0">
                  <c:v>27</c:v>
                </c:pt>
                <c:pt idx="1">
                  <c:v>23.142857142857142</c:v>
                </c:pt>
                <c:pt idx="2">
                  <c:v>19.285714285714285</c:v>
                </c:pt>
                <c:pt idx="3">
                  <c:v>15.428571428571427</c:v>
                </c:pt>
                <c:pt idx="4">
                  <c:v>11.571428571428569</c:v>
                </c:pt>
                <c:pt idx="5">
                  <c:v>7.7142857142857117</c:v>
                </c:pt>
                <c:pt idx="6">
                  <c:v>3.8571428571428545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94-4921-8FED-F4593C00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907079"/>
        <c:axId val="395909127"/>
      </c:lineChart>
      <c:catAx>
        <c:axId val="395907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09127"/>
        <c:crosses val="autoZero"/>
        <c:auto val="1"/>
        <c:lblAlgn val="ctr"/>
        <c:lblOffset val="100"/>
        <c:noMultiLvlLbl val="0"/>
      </c:catAx>
      <c:valAx>
        <c:axId val="395909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070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Grafici!$U$3</c:f>
              <c:strCache>
                <c:ptCount val="1"/>
                <c:pt idx="0">
                  <c:v>Andamento effettivo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Grafici!$V$1:$AF$2</c:f>
              <c:multiLvlStrCache>
                <c:ptCount val="11"/>
                <c:lvl>
                  <c:pt idx="0">
                    <c:v>Giorno 0</c:v>
                  </c:pt>
                  <c:pt idx="1">
                    <c:v>Giorno 1</c:v>
                  </c:pt>
                  <c:pt idx="2">
                    <c:v>Giorno 2</c:v>
                  </c:pt>
                  <c:pt idx="3">
                    <c:v>Giorno 3</c:v>
                  </c:pt>
                  <c:pt idx="4">
                    <c:v>Giorno 4</c:v>
                  </c:pt>
                  <c:pt idx="5">
                    <c:v>Giorno 5</c:v>
                  </c:pt>
                  <c:pt idx="6">
                    <c:v>Giorno 6</c:v>
                  </c:pt>
                  <c:pt idx="7">
                    <c:v>Giorno 7</c:v>
                  </c:pt>
                  <c:pt idx="8">
                    <c:v>Giorno 8</c:v>
                  </c:pt>
                  <c:pt idx="9">
                    <c:v>Giorno 9</c:v>
                  </c:pt>
                  <c:pt idx="10">
                    <c:v>Giorno 10</c:v>
                  </c:pt>
                </c:lvl>
                <c:lvl>
                  <c:pt idx="0">
                    <c:v>Sprint 3</c:v>
                  </c:pt>
                </c:lvl>
              </c:multiLvlStrCache>
            </c:multiLvlStrRef>
          </c:cat>
          <c:val>
            <c:numRef>
              <c:f>Grafici!$V$3:$AF$3</c:f>
              <c:numCache>
                <c:formatCode>General</c:formatCode>
                <c:ptCount val="11"/>
                <c:pt idx="0">
                  <c:v>29</c:v>
                </c:pt>
                <c:pt idx="1">
                  <c:v>27.25</c:v>
                </c:pt>
                <c:pt idx="2">
                  <c:v>27.5</c:v>
                </c:pt>
                <c:pt idx="3">
                  <c:v>25</c:v>
                </c:pt>
                <c:pt idx="4">
                  <c:v>20.75</c:v>
                </c:pt>
                <c:pt idx="5">
                  <c:v>11.25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B-4A98-9F38-1ECEB607A501}"/>
            </c:ext>
          </c:extLst>
        </c:ser>
        <c:ser>
          <c:idx val="1"/>
          <c:order val="1"/>
          <c:tx>
            <c:strRef>
              <c:f>Grafici!$U$4</c:f>
              <c:strCache>
                <c:ptCount val="1"/>
                <c:pt idx="0">
                  <c:v>Andamento ideale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Grafici!$V$1:$AF$2</c:f>
              <c:multiLvlStrCache>
                <c:ptCount val="11"/>
                <c:lvl>
                  <c:pt idx="0">
                    <c:v>Giorno 0</c:v>
                  </c:pt>
                  <c:pt idx="1">
                    <c:v>Giorno 1</c:v>
                  </c:pt>
                  <c:pt idx="2">
                    <c:v>Giorno 2</c:v>
                  </c:pt>
                  <c:pt idx="3">
                    <c:v>Giorno 3</c:v>
                  </c:pt>
                  <c:pt idx="4">
                    <c:v>Giorno 4</c:v>
                  </c:pt>
                  <c:pt idx="5">
                    <c:v>Giorno 5</c:v>
                  </c:pt>
                  <c:pt idx="6">
                    <c:v>Giorno 6</c:v>
                  </c:pt>
                  <c:pt idx="7">
                    <c:v>Giorno 7</c:v>
                  </c:pt>
                  <c:pt idx="8">
                    <c:v>Giorno 8</c:v>
                  </c:pt>
                  <c:pt idx="9">
                    <c:v>Giorno 9</c:v>
                  </c:pt>
                  <c:pt idx="10">
                    <c:v>Giorno 10</c:v>
                  </c:pt>
                </c:lvl>
                <c:lvl>
                  <c:pt idx="0">
                    <c:v>Sprint 3</c:v>
                  </c:pt>
                </c:lvl>
              </c:multiLvlStrCache>
            </c:multiLvlStrRef>
          </c:cat>
          <c:val>
            <c:numRef>
              <c:f>Grafici!$V$4:$AF$4</c:f>
              <c:numCache>
                <c:formatCode>General</c:formatCode>
                <c:ptCount val="11"/>
                <c:pt idx="0">
                  <c:v>29</c:v>
                </c:pt>
                <c:pt idx="1">
                  <c:v>25.375</c:v>
                </c:pt>
                <c:pt idx="2">
                  <c:v>21.75</c:v>
                </c:pt>
                <c:pt idx="3">
                  <c:v>18.125</c:v>
                </c:pt>
                <c:pt idx="4">
                  <c:v>14.5</c:v>
                </c:pt>
                <c:pt idx="5">
                  <c:v>10.875</c:v>
                </c:pt>
                <c:pt idx="6">
                  <c:v>7.25</c:v>
                </c:pt>
                <c:pt idx="7">
                  <c:v>3.625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DB-4A98-9F38-1ECEB607A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907079"/>
        <c:axId val="395909127"/>
      </c:lineChart>
      <c:catAx>
        <c:axId val="395907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09127"/>
        <c:crosses val="autoZero"/>
        <c:auto val="1"/>
        <c:lblAlgn val="ctr"/>
        <c:lblOffset val="100"/>
        <c:noMultiLvlLbl val="0"/>
      </c:catAx>
      <c:valAx>
        <c:axId val="395909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070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6</xdr:row>
      <xdr:rowOff>0</xdr:rowOff>
    </xdr:from>
    <xdr:to>
      <xdr:col>10</xdr:col>
      <xdr:colOff>523875</xdr:colOff>
      <xdr:row>31</xdr:row>
      <xdr:rowOff>66675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76E9F35-7676-770E-751C-81E753FA7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714375</xdr:colOff>
      <xdr:row>5</xdr:row>
      <xdr:rowOff>152400</xdr:rowOff>
    </xdr:from>
    <xdr:to>
      <xdr:col>20</xdr:col>
      <xdr:colOff>1019175</xdr:colOff>
      <xdr:row>31</xdr:row>
      <xdr:rowOff>76200</xdr:rowOff>
    </xdr:to>
    <xdr:graphicFrame macro="">
      <xdr:nvGraphicFramePr>
        <xdr:cNvPr id="10" name="Grafico 2">
          <a:extLst>
            <a:ext uri="{FF2B5EF4-FFF2-40B4-BE49-F238E27FC236}">
              <a16:creationId xmlns:a16="http://schemas.microsoft.com/office/drawing/2014/main" id="{652E8BED-7824-4DC9-B401-E6E8677950CB}"/>
            </a:ext>
            <a:ext uri="{147F2762-F138-4A5C-976F-8EAC2B608ADB}">
              <a16:predDERef xmlns:a16="http://schemas.microsoft.com/office/drawing/2014/main" pred="{A76E9F35-7676-770E-751C-81E753FA7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1209675</xdr:colOff>
      <xdr:row>5</xdr:row>
      <xdr:rowOff>180975</xdr:rowOff>
    </xdr:from>
    <xdr:to>
      <xdr:col>32</xdr:col>
      <xdr:colOff>228600</xdr:colOff>
      <xdr:row>31</xdr:row>
      <xdr:rowOff>66675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B7AAADD-9508-45C6-BD0F-551F3B787122}"/>
            </a:ext>
            <a:ext uri="{147F2762-F138-4A5C-976F-8EAC2B608ADB}">
              <a16:predDERef xmlns:a16="http://schemas.microsoft.com/office/drawing/2014/main" pred="{652E8BED-7824-4DC9-B401-E6E867795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workbookViewId="0">
      <selection activeCell="A19" sqref="A19:XFD19"/>
    </sheetView>
  </sheetViews>
  <sheetFormatPr defaultRowHeight="15"/>
  <cols>
    <col min="1" max="1" width="15" customWidth="1"/>
    <col min="2" max="2" width="41.140625" customWidth="1"/>
    <col min="3" max="3" width="39" customWidth="1"/>
    <col min="4" max="4" width="25.42578125" customWidth="1"/>
    <col min="7" max="7" width="10.7109375" customWidth="1"/>
    <col min="9" max="9" width="22.42578125" customWidth="1"/>
  </cols>
  <sheetData>
    <row r="1" spans="1:16" ht="15.75">
      <c r="A1" s="30" t="s">
        <v>0</v>
      </c>
      <c r="B1" s="30"/>
      <c r="C1" s="3" t="s">
        <v>1</v>
      </c>
      <c r="D1" s="4" t="s">
        <v>2</v>
      </c>
      <c r="E1" s="3"/>
      <c r="F1" s="3"/>
      <c r="G1" s="5"/>
      <c r="H1" s="3"/>
      <c r="I1" s="3"/>
      <c r="J1" s="31" t="s">
        <v>3</v>
      </c>
      <c r="K1" s="32"/>
      <c r="L1" s="32"/>
      <c r="M1" s="32"/>
      <c r="N1" s="32"/>
      <c r="O1" s="32"/>
      <c r="P1" s="33"/>
    </row>
    <row r="2" spans="1:16" ht="15.75">
      <c r="A2" s="6" t="s">
        <v>4</v>
      </c>
      <c r="B2" s="6" t="s">
        <v>5</v>
      </c>
      <c r="C2" s="6" t="s">
        <v>6</v>
      </c>
      <c r="D2" s="6" t="s">
        <v>7</v>
      </c>
      <c r="E2" s="6"/>
      <c r="F2" s="6"/>
      <c r="G2" s="6" t="s">
        <v>8</v>
      </c>
      <c r="H2" s="6"/>
      <c r="I2" s="6" t="s">
        <v>9</v>
      </c>
      <c r="J2" s="18">
        <v>1</v>
      </c>
      <c r="K2" s="6">
        <v>2</v>
      </c>
      <c r="L2" s="6">
        <v>3</v>
      </c>
      <c r="M2" s="6">
        <v>4</v>
      </c>
      <c r="N2" s="6">
        <v>5</v>
      </c>
      <c r="O2" s="6">
        <v>6</v>
      </c>
      <c r="P2" s="7">
        <v>7</v>
      </c>
    </row>
    <row r="3" spans="1:16" ht="60" customHeight="1">
      <c r="A3" s="8" t="s">
        <v>10</v>
      </c>
      <c r="B3" s="34" t="s">
        <v>11</v>
      </c>
      <c r="C3" s="8"/>
      <c r="D3" s="8">
        <v>1</v>
      </c>
      <c r="E3" s="8"/>
      <c r="F3" s="8"/>
      <c r="G3" s="8">
        <f>SUM(G4:G5)</f>
        <v>2</v>
      </c>
      <c r="H3" s="8"/>
      <c r="I3" s="8"/>
      <c r="J3" s="9"/>
      <c r="K3" s="8"/>
      <c r="L3" s="8"/>
      <c r="M3" s="8"/>
      <c r="N3" s="8"/>
      <c r="O3" s="8"/>
      <c r="P3" s="10"/>
    </row>
    <row r="4" spans="1:16">
      <c r="A4" s="8"/>
      <c r="B4" s="8"/>
      <c r="C4" s="8" t="s">
        <v>12</v>
      </c>
      <c r="D4" s="8"/>
      <c r="E4" s="8"/>
      <c r="F4" s="8"/>
      <c r="G4" s="8">
        <v>1</v>
      </c>
      <c r="H4" s="8"/>
      <c r="I4" s="8" t="s">
        <v>13</v>
      </c>
      <c r="J4" s="9">
        <v>1</v>
      </c>
      <c r="K4" s="8">
        <v>1</v>
      </c>
      <c r="L4" s="8">
        <v>1</v>
      </c>
      <c r="M4" s="8">
        <v>0.5</v>
      </c>
      <c r="N4" s="8">
        <v>0</v>
      </c>
      <c r="O4" s="8">
        <v>0</v>
      </c>
      <c r="P4" s="10">
        <v>0</v>
      </c>
    </row>
    <row r="5" spans="1:16">
      <c r="A5" s="8"/>
      <c r="B5" s="8"/>
      <c r="C5" s="8" t="s">
        <v>14</v>
      </c>
      <c r="D5" s="8"/>
      <c r="E5" s="8"/>
      <c r="F5" s="8"/>
      <c r="G5" s="8">
        <v>1</v>
      </c>
      <c r="H5" s="8"/>
      <c r="I5" s="8" t="s">
        <v>15</v>
      </c>
      <c r="J5" s="9">
        <v>1</v>
      </c>
      <c r="K5" s="8">
        <v>1</v>
      </c>
      <c r="L5" s="8">
        <v>0.5</v>
      </c>
      <c r="M5" s="8">
        <v>0.5</v>
      </c>
      <c r="N5" s="8">
        <v>0.5</v>
      </c>
      <c r="O5" s="8">
        <v>0</v>
      </c>
      <c r="P5" s="10">
        <v>0</v>
      </c>
    </row>
    <row r="6" spans="1:16" ht="60" customHeight="1">
      <c r="A6" s="8" t="s">
        <v>16</v>
      </c>
      <c r="B6" s="34" t="s">
        <v>17</v>
      </c>
      <c r="C6" s="8"/>
      <c r="D6" s="8">
        <v>2</v>
      </c>
      <c r="E6" s="8"/>
      <c r="F6" s="8"/>
      <c r="G6" s="8">
        <f>SUM(G7:G8)</f>
        <v>3</v>
      </c>
      <c r="H6" s="8"/>
      <c r="I6" s="8"/>
      <c r="J6" s="9"/>
      <c r="K6" s="8"/>
      <c r="L6" s="8"/>
      <c r="M6" s="8"/>
      <c r="N6" s="8"/>
      <c r="O6" s="8"/>
      <c r="P6" s="10"/>
    </row>
    <row r="7" spans="1:16">
      <c r="A7" s="8"/>
      <c r="B7" s="8"/>
      <c r="C7" s="8" t="s">
        <v>12</v>
      </c>
      <c r="D7" s="8"/>
      <c r="E7" s="8"/>
      <c r="F7" s="8"/>
      <c r="G7" s="8">
        <v>1</v>
      </c>
      <c r="H7" s="8"/>
      <c r="I7" s="8" t="s">
        <v>15</v>
      </c>
      <c r="J7" s="9">
        <v>1</v>
      </c>
      <c r="K7" s="8">
        <v>1</v>
      </c>
      <c r="L7" s="8">
        <v>1</v>
      </c>
      <c r="M7" s="8">
        <v>1</v>
      </c>
      <c r="N7" s="8">
        <v>1</v>
      </c>
      <c r="O7" s="8">
        <v>0.5</v>
      </c>
      <c r="P7" s="10">
        <v>0.5</v>
      </c>
    </row>
    <row r="8" spans="1:16">
      <c r="A8" s="8"/>
      <c r="B8" s="8"/>
      <c r="C8" s="8" t="s">
        <v>14</v>
      </c>
      <c r="D8" s="8"/>
      <c r="E8" s="8"/>
      <c r="F8" s="8"/>
      <c r="G8" s="8">
        <v>2</v>
      </c>
      <c r="H8" s="8"/>
      <c r="I8" s="8" t="s">
        <v>18</v>
      </c>
      <c r="J8" s="9">
        <v>2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10">
        <v>1</v>
      </c>
    </row>
    <row r="9" spans="1:16" s="37" customFormat="1" ht="50.25" customHeight="1">
      <c r="A9" s="34" t="s">
        <v>19</v>
      </c>
      <c r="B9" s="34" t="s">
        <v>20</v>
      </c>
      <c r="C9" s="34"/>
      <c r="D9" s="34">
        <v>2</v>
      </c>
      <c r="E9" s="34"/>
      <c r="F9" s="34"/>
      <c r="G9" s="34">
        <f>SUM(G10:G11)</f>
        <v>5</v>
      </c>
      <c r="H9" s="34"/>
      <c r="I9" s="34"/>
      <c r="J9" s="35"/>
      <c r="K9" s="34"/>
      <c r="L9" s="34"/>
      <c r="M9" s="34"/>
      <c r="N9" s="34"/>
      <c r="O9" s="34"/>
      <c r="P9" s="36"/>
    </row>
    <row r="10" spans="1:16">
      <c r="A10" s="8"/>
      <c r="B10" s="8"/>
      <c r="C10" s="8" t="s">
        <v>12</v>
      </c>
      <c r="D10" s="8"/>
      <c r="E10" s="8"/>
      <c r="F10" s="8"/>
      <c r="G10" s="8">
        <v>3</v>
      </c>
      <c r="H10" s="8"/>
      <c r="I10" s="8" t="s">
        <v>21</v>
      </c>
      <c r="J10" s="9">
        <v>3</v>
      </c>
      <c r="K10" s="8">
        <v>3</v>
      </c>
      <c r="L10" s="8">
        <v>3</v>
      </c>
      <c r="M10" s="8">
        <v>2</v>
      </c>
      <c r="N10" s="8">
        <v>1</v>
      </c>
      <c r="O10" s="8">
        <v>1</v>
      </c>
      <c r="P10" s="10">
        <v>0.5</v>
      </c>
    </row>
    <row r="11" spans="1:16">
      <c r="A11" s="8"/>
      <c r="B11" s="8"/>
      <c r="C11" s="8" t="s">
        <v>14</v>
      </c>
      <c r="D11" s="8"/>
      <c r="E11" s="8"/>
      <c r="F11" s="8"/>
      <c r="G11" s="8">
        <v>2</v>
      </c>
      <c r="H11" s="8"/>
      <c r="I11" s="8" t="s">
        <v>22</v>
      </c>
      <c r="J11" s="9">
        <v>2</v>
      </c>
      <c r="K11" s="8">
        <v>2</v>
      </c>
      <c r="L11" s="8">
        <v>2</v>
      </c>
      <c r="M11" s="8">
        <v>2</v>
      </c>
      <c r="N11" s="8">
        <v>2</v>
      </c>
      <c r="O11" s="8">
        <v>2</v>
      </c>
      <c r="P11" s="10">
        <v>0</v>
      </c>
    </row>
    <row r="12" spans="1:16" s="37" customFormat="1" ht="48.75" customHeight="1">
      <c r="A12" s="34" t="s">
        <v>23</v>
      </c>
      <c r="B12" s="34" t="s">
        <v>24</v>
      </c>
      <c r="C12" s="34"/>
      <c r="D12" s="34">
        <v>8</v>
      </c>
      <c r="E12" s="34"/>
      <c r="F12" s="34"/>
      <c r="G12" s="34">
        <f>SUM(G13:G16)</f>
        <v>12</v>
      </c>
      <c r="H12" s="34"/>
      <c r="I12" s="34"/>
      <c r="J12" s="35"/>
      <c r="K12" s="34"/>
      <c r="L12" s="34"/>
      <c r="M12" s="34"/>
      <c r="N12" s="34"/>
      <c r="O12" s="34"/>
      <c r="P12" s="36"/>
    </row>
    <row r="13" spans="1:16">
      <c r="A13" s="8"/>
      <c r="B13" s="8"/>
      <c r="C13" s="8" t="s">
        <v>25</v>
      </c>
      <c r="D13" s="8"/>
      <c r="E13" s="8"/>
      <c r="F13" s="8"/>
      <c r="G13" s="8">
        <v>3</v>
      </c>
      <c r="H13" s="8"/>
      <c r="I13" s="8" t="s">
        <v>26</v>
      </c>
      <c r="J13" s="9">
        <v>3</v>
      </c>
      <c r="K13" s="8">
        <v>3</v>
      </c>
      <c r="L13" s="8">
        <v>2</v>
      </c>
      <c r="M13" s="8">
        <v>2</v>
      </c>
      <c r="N13" s="8">
        <v>0</v>
      </c>
      <c r="O13" s="8">
        <v>0</v>
      </c>
      <c r="P13" s="10">
        <v>0</v>
      </c>
    </row>
    <row r="14" spans="1:16">
      <c r="A14" s="8"/>
      <c r="B14" s="8"/>
      <c r="C14" s="8" t="s">
        <v>27</v>
      </c>
      <c r="D14" s="8"/>
      <c r="E14" s="8"/>
      <c r="F14" s="8"/>
      <c r="G14" s="8">
        <v>3</v>
      </c>
      <c r="H14" s="8"/>
      <c r="I14" s="8" t="s">
        <v>13</v>
      </c>
      <c r="J14" s="9">
        <v>3</v>
      </c>
      <c r="K14" s="8">
        <v>3</v>
      </c>
      <c r="L14" s="8">
        <v>3</v>
      </c>
      <c r="M14" s="8">
        <v>3</v>
      </c>
      <c r="N14" s="8">
        <v>5</v>
      </c>
      <c r="O14" s="8">
        <v>1.5</v>
      </c>
      <c r="P14" s="10">
        <v>1</v>
      </c>
    </row>
    <row r="15" spans="1:16">
      <c r="A15" s="8"/>
      <c r="B15" s="8"/>
      <c r="C15" s="8" t="s">
        <v>28</v>
      </c>
      <c r="D15" s="8"/>
      <c r="E15" s="8"/>
      <c r="F15" s="8"/>
      <c r="G15" s="8">
        <v>3</v>
      </c>
      <c r="H15" s="8"/>
      <c r="I15" s="8" t="s">
        <v>18</v>
      </c>
      <c r="J15" s="9">
        <v>3</v>
      </c>
      <c r="K15" s="8">
        <v>3</v>
      </c>
      <c r="L15" s="8">
        <v>3</v>
      </c>
      <c r="M15" s="8">
        <v>2</v>
      </c>
      <c r="N15" s="8">
        <v>1</v>
      </c>
      <c r="O15" s="8">
        <v>0.5</v>
      </c>
      <c r="P15" s="10">
        <v>0</v>
      </c>
    </row>
    <row r="16" spans="1:16">
      <c r="A16" s="8"/>
      <c r="B16" s="8"/>
      <c r="C16" s="8" t="s">
        <v>29</v>
      </c>
      <c r="D16" s="8"/>
      <c r="E16" s="8"/>
      <c r="F16" s="8"/>
      <c r="G16" s="8">
        <v>3</v>
      </c>
      <c r="H16" s="8"/>
      <c r="I16" s="8" t="s">
        <v>22</v>
      </c>
      <c r="J16" s="9">
        <v>3</v>
      </c>
      <c r="K16" s="8">
        <v>3</v>
      </c>
      <c r="L16" s="8">
        <v>2</v>
      </c>
      <c r="M16" s="8">
        <v>1.5</v>
      </c>
      <c r="N16" s="8">
        <v>0.5</v>
      </c>
      <c r="O16" s="8">
        <v>0</v>
      </c>
      <c r="P16" s="10">
        <v>0</v>
      </c>
    </row>
    <row r="17" spans="1:16" s="37" customFormat="1" ht="56.25" customHeight="1">
      <c r="A17" s="38" t="s">
        <v>30</v>
      </c>
      <c r="B17" s="34" t="s">
        <v>31</v>
      </c>
      <c r="C17" s="34"/>
      <c r="D17" s="34">
        <v>1</v>
      </c>
      <c r="E17" s="34"/>
      <c r="F17" s="34"/>
      <c r="G17" s="34">
        <f>SUM(G18:G18)</f>
        <v>1</v>
      </c>
      <c r="H17" s="34"/>
      <c r="I17" s="34" t="s">
        <v>32</v>
      </c>
      <c r="J17" s="35"/>
      <c r="K17" s="34"/>
      <c r="L17" s="34"/>
      <c r="M17" s="34"/>
      <c r="N17" s="34"/>
      <c r="O17" s="34"/>
      <c r="P17" s="36"/>
    </row>
    <row r="18" spans="1:16">
      <c r="A18" s="8"/>
      <c r="B18" s="8"/>
      <c r="C18" s="8" t="s">
        <v>14</v>
      </c>
      <c r="D18" s="8"/>
      <c r="E18" s="8"/>
      <c r="F18" s="8"/>
      <c r="G18" s="8">
        <v>1</v>
      </c>
      <c r="H18" s="8"/>
      <c r="I18" s="8" t="s">
        <v>21</v>
      </c>
      <c r="J18" s="9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10">
        <v>1</v>
      </c>
    </row>
    <row r="19" spans="1:16" s="37" customFormat="1" ht="55.5" customHeight="1">
      <c r="A19" s="34" t="s">
        <v>33</v>
      </c>
      <c r="B19" s="34" t="s">
        <v>34</v>
      </c>
      <c r="C19" s="34"/>
      <c r="D19" s="34">
        <v>1</v>
      </c>
      <c r="E19" s="34"/>
      <c r="F19" s="34"/>
      <c r="G19" s="34">
        <f>SUM(G20:G21)</f>
        <v>2</v>
      </c>
      <c r="H19" s="34"/>
      <c r="I19" s="34"/>
      <c r="J19" s="35"/>
      <c r="K19" s="34"/>
      <c r="L19" s="34"/>
      <c r="M19" s="34"/>
      <c r="N19" s="34"/>
      <c r="O19" s="34"/>
      <c r="P19" s="36"/>
    </row>
    <row r="20" spans="1:16">
      <c r="A20" s="8"/>
      <c r="B20" s="8"/>
      <c r="C20" s="8" t="s">
        <v>12</v>
      </c>
      <c r="D20" s="8"/>
      <c r="E20" s="8"/>
      <c r="F20" s="8"/>
      <c r="G20" s="8">
        <v>1.5</v>
      </c>
      <c r="H20" s="8"/>
      <c r="I20" s="8" t="s">
        <v>15</v>
      </c>
      <c r="J20" s="9">
        <v>1.5</v>
      </c>
      <c r="K20" s="8">
        <v>1.5</v>
      </c>
      <c r="L20" s="8">
        <v>1.5</v>
      </c>
      <c r="M20" s="8">
        <v>1.5</v>
      </c>
      <c r="N20" s="8">
        <v>1.5</v>
      </c>
      <c r="O20" s="8">
        <v>1</v>
      </c>
      <c r="P20" s="10">
        <v>1</v>
      </c>
    </row>
    <row r="21" spans="1:16">
      <c r="A21" s="8"/>
      <c r="B21" s="8"/>
      <c r="C21" s="8" t="s">
        <v>14</v>
      </c>
      <c r="D21" s="8"/>
      <c r="E21" s="8"/>
      <c r="F21" s="8"/>
      <c r="G21" s="8">
        <v>0.5</v>
      </c>
      <c r="H21" s="8"/>
      <c r="I21" s="8" t="s">
        <v>26</v>
      </c>
      <c r="J21" s="9">
        <v>0.5</v>
      </c>
      <c r="K21" s="8">
        <v>0.5</v>
      </c>
      <c r="L21" s="8">
        <v>0.5</v>
      </c>
      <c r="M21" s="8">
        <v>0.5</v>
      </c>
      <c r="N21" s="8">
        <v>0.5</v>
      </c>
      <c r="O21" s="8">
        <v>0.5</v>
      </c>
      <c r="P21" s="10">
        <v>0.5</v>
      </c>
    </row>
    <row r="22" spans="1:16">
      <c r="A22" s="11" t="s">
        <v>35</v>
      </c>
      <c r="B22" s="11"/>
      <c r="C22" s="11"/>
      <c r="D22" s="11">
        <f>SUM(D9, D6, D3, D12, D17, D19)</f>
        <v>15</v>
      </c>
      <c r="E22" s="11"/>
      <c r="F22" s="11"/>
      <c r="G22" s="11">
        <f>SUM(G9,G6, G3, G12,G17, G19)</f>
        <v>25</v>
      </c>
      <c r="H22" s="11"/>
      <c r="I22" s="11"/>
      <c r="J22" s="21">
        <f>SUM(J3:J21)</f>
        <v>25</v>
      </c>
      <c r="K22" s="11">
        <f>SUM(K3:K21)</f>
        <v>24</v>
      </c>
      <c r="L22" s="11">
        <f>SUM(L3:L21)</f>
        <v>21.5</v>
      </c>
      <c r="M22" s="11">
        <f>SUM(M3:M21)</f>
        <v>18.5</v>
      </c>
      <c r="N22" s="11">
        <f>SUM(N3:N21)</f>
        <v>15</v>
      </c>
      <c r="O22" s="11">
        <f>SUM(O3:O21)</f>
        <v>9</v>
      </c>
      <c r="P22" s="12">
        <f>SUM(P3:P21)</f>
        <v>5.5</v>
      </c>
    </row>
    <row r="24" spans="1:16">
      <c r="J24" t="s">
        <v>36</v>
      </c>
    </row>
  </sheetData>
  <mergeCells count="2">
    <mergeCell ref="A1:B1"/>
    <mergeCell ref="J1:P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B967CD-58F0-42EE-B814-54B4DDE5CE24}">
          <x14:formula1>
            <xm:f>Totale!$A$2:$A$7</xm:f>
          </x14:formula1>
          <xm:sqref>I4:I5 I7:I8 I10:I11 I18:I21 I13 I15:I16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9DEF7-30BB-4AD0-9A7E-07D074B985CA}">
  <dimension ref="A1:P47"/>
  <sheetViews>
    <sheetView topLeftCell="C1" workbookViewId="0">
      <selection activeCell="I33" sqref="I33"/>
    </sheetView>
  </sheetViews>
  <sheetFormatPr defaultRowHeight="15"/>
  <cols>
    <col min="1" max="1" width="17" customWidth="1"/>
    <col min="2" max="2" width="104.5703125" customWidth="1"/>
    <col min="3" max="3" width="67.42578125" customWidth="1"/>
    <col min="4" max="4" width="22.85546875" customWidth="1"/>
    <col min="7" max="7" width="10.7109375" customWidth="1"/>
    <col min="9" max="9" width="21.42578125" customWidth="1"/>
  </cols>
  <sheetData>
    <row r="1" spans="1:16" ht="15.75">
      <c r="A1" s="30" t="s">
        <v>0</v>
      </c>
      <c r="B1" s="30"/>
      <c r="C1" s="3" t="s">
        <v>37</v>
      </c>
      <c r="D1" s="4" t="s">
        <v>2</v>
      </c>
      <c r="E1" s="3"/>
      <c r="F1" s="3"/>
      <c r="G1" s="5"/>
      <c r="H1" s="3"/>
      <c r="I1" s="3"/>
      <c r="J1" s="31" t="s">
        <v>3</v>
      </c>
      <c r="K1" s="32"/>
      <c r="L1" s="32"/>
      <c r="M1" s="32"/>
      <c r="N1" s="32"/>
      <c r="O1" s="32"/>
      <c r="P1" s="33"/>
    </row>
    <row r="2" spans="1:16" ht="15.75">
      <c r="A2" s="6" t="s">
        <v>4</v>
      </c>
      <c r="B2" s="6" t="s">
        <v>5</v>
      </c>
      <c r="C2" s="6" t="s">
        <v>6</v>
      </c>
      <c r="D2" s="6" t="s">
        <v>7</v>
      </c>
      <c r="E2" s="6"/>
      <c r="F2" s="6"/>
      <c r="G2" s="6" t="s">
        <v>8</v>
      </c>
      <c r="H2" s="6"/>
      <c r="I2" s="6" t="s">
        <v>9</v>
      </c>
      <c r="J2" s="18">
        <v>1</v>
      </c>
      <c r="K2" s="6">
        <v>2</v>
      </c>
      <c r="L2" s="6">
        <v>3</v>
      </c>
      <c r="M2" s="6">
        <v>4</v>
      </c>
      <c r="N2" s="6">
        <v>5</v>
      </c>
      <c r="O2" s="6">
        <v>6</v>
      </c>
      <c r="P2" s="7">
        <v>7</v>
      </c>
    </row>
    <row r="3" spans="1:16">
      <c r="A3" s="8" t="s">
        <v>23</v>
      </c>
      <c r="B3" s="8" t="s">
        <v>24</v>
      </c>
      <c r="C3" s="8"/>
      <c r="D3" s="8">
        <v>8</v>
      </c>
      <c r="E3" s="8"/>
      <c r="F3" s="8"/>
      <c r="G3" s="8">
        <f>SUM(G4:G5)</f>
        <v>1</v>
      </c>
      <c r="H3" s="8"/>
      <c r="I3" s="8"/>
      <c r="J3" s="9"/>
      <c r="K3" s="8"/>
      <c r="L3" s="8"/>
      <c r="M3" s="8"/>
      <c r="N3" s="8"/>
      <c r="O3" s="8"/>
      <c r="P3" s="10"/>
    </row>
    <row r="4" spans="1:16">
      <c r="A4" s="8"/>
      <c r="B4" s="8"/>
      <c r="C4" s="8" t="s">
        <v>27</v>
      </c>
      <c r="D4" s="8"/>
      <c r="E4" s="8"/>
      <c r="F4" s="8"/>
      <c r="G4" s="8">
        <v>1</v>
      </c>
      <c r="H4" s="8"/>
      <c r="I4" s="8" t="s">
        <v>13</v>
      </c>
      <c r="J4" s="9">
        <v>1</v>
      </c>
      <c r="K4" s="8">
        <v>0.5</v>
      </c>
      <c r="L4" s="8">
        <v>0.5</v>
      </c>
      <c r="M4" s="8">
        <v>0.5</v>
      </c>
      <c r="N4" s="8">
        <v>0.5</v>
      </c>
      <c r="O4" s="8">
        <v>0.5</v>
      </c>
      <c r="P4" s="10">
        <v>0.5</v>
      </c>
    </row>
    <row r="5" spans="1:16">
      <c r="A5" s="8"/>
      <c r="B5" s="8"/>
      <c r="C5" s="8"/>
      <c r="D5" s="8"/>
      <c r="E5" s="8"/>
      <c r="F5" s="8"/>
      <c r="G5" s="8"/>
      <c r="H5" s="8"/>
      <c r="I5" s="8"/>
      <c r="J5" s="9"/>
      <c r="K5" s="8"/>
      <c r="L5" s="8"/>
      <c r="M5" s="8"/>
      <c r="N5" s="8"/>
      <c r="O5" s="8"/>
      <c r="P5" s="10"/>
    </row>
    <row r="6" spans="1:16">
      <c r="A6" s="8" t="s">
        <v>16</v>
      </c>
      <c r="B6" s="8" t="s">
        <v>17</v>
      </c>
      <c r="C6" s="8"/>
      <c r="D6" s="8">
        <v>2</v>
      </c>
      <c r="E6" s="8"/>
      <c r="F6" s="8"/>
      <c r="G6" s="8">
        <f>SUM(G7:G8)</f>
        <v>1.5</v>
      </c>
      <c r="H6" s="8"/>
      <c r="I6" s="8"/>
      <c r="J6" s="9"/>
      <c r="K6" s="8"/>
      <c r="L6" s="8"/>
      <c r="M6" s="8"/>
      <c r="N6" s="8"/>
      <c r="O6" s="8"/>
      <c r="P6" s="10"/>
    </row>
    <row r="7" spans="1:16">
      <c r="A7" s="8"/>
      <c r="B7" s="8"/>
      <c r="C7" s="8" t="s">
        <v>12</v>
      </c>
      <c r="D7" s="8"/>
      <c r="E7" s="8"/>
      <c r="F7" s="8"/>
      <c r="G7" s="8">
        <v>0.5</v>
      </c>
      <c r="H7" s="8"/>
      <c r="I7" s="8" t="s">
        <v>15</v>
      </c>
      <c r="J7" s="9">
        <v>0.5</v>
      </c>
      <c r="K7" s="8">
        <v>0.5</v>
      </c>
      <c r="L7" s="8">
        <v>0.5</v>
      </c>
      <c r="M7" s="8">
        <v>0.5</v>
      </c>
      <c r="N7" s="8">
        <v>0.5</v>
      </c>
      <c r="O7" s="8">
        <v>0</v>
      </c>
      <c r="P7" s="10">
        <v>0</v>
      </c>
    </row>
    <row r="8" spans="1:16">
      <c r="A8" s="8"/>
      <c r="B8" s="8"/>
      <c r="C8" s="8" t="s">
        <v>14</v>
      </c>
      <c r="D8" s="8"/>
      <c r="E8" s="8"/>
      <c r="F8" s="8"/>
      <c r="G8" s="8">
        <v>1</v>
      </c>
      <c r="H8" s="8"/>
      <c r="I8" s="8" t="s">
        <v>18</v>
      </c>
      <c r="J8" s="9">
        <v>1</v>
      </c>
      <c r="K8" s="8">
        <v>0.5</v>
      </c>
      <c r="L8" s="8">
        <v>0.25</v>
      </c>
      <c r="M8" s="8">
        <v>0</v>
      </c>
      <c r="N8" s="8">
        <v>0</v>
      </c>
      <c r="O8" s="8">
        <v>0</v>
      </c>
      <c r="P8" s="10">
        <v>0</v>
      </c>
    </row>
    <row r="9" spans="1:16">
      <c r="A9" s="8"/>
      <c r="B9" s="8"/>
      <c r="C9" s="8"/>
      <c r="D9" s="8"/>
      <c r="E9" s="8"/>
      <c r="F9" s="8"/>
      <c r="G9" s="8"/>
      <c r="H9" s="8"/>
      <c r="I9" s="8"/>
      <c r="J9" s="9"/>
      <c r="K9" s="8"/>
      <c r="L9" s="8"/>
      <c r="M9" s="8"/>
      <c r="N9" s="8"/>
      <c r="O9" s="8"/>
      <c r="P9" s="10"/>
    </row>
    <row r="10" spans="1:16">
      <c r="A10" s="8" t="s">
        <v>19</v>
      </c>
      <c r="B10" s="8" t="s">
        <v>20</v>
      </c>
      <c r="C10" s="8"/>
      <c r="D10" s="8">
        <v>2</v>
      </c>
      <c r="E10" s="8"/>
      <c r="F10" s="8"/>
      <c r="G10" s="8">
        <f>SUM(G11:G12)</f>
        <v>0.5</v>
      </c>
      <c r="H10" s="8"/>
      <c r="I10" s="8"/>
      <c r="J10" s="9"/>
      <c r="K10" s="8"/>
      <c r="L10" s="8"/>
      <c r="M10" s="8"/>
      <c r="N10" s="8"/>
      <c r="O10" s="8"/>
      <c r="P10" s="10"/>
    </row>
    <row r="11" spans="1:16">
      <c r="A11" s="8"/>
      <c r="B11" s="8"/>
      <c r="C11" s="8" t="s">
        <v>12</v>
      </c>
      <c r="D11" s="8"/>
      <c r="E11" s="8"/>
      <c r="F11" s="8"/>
      <c r="G11" s="8">
        <v>0.5</v>
      </c>
      <c r="H11" s="8"/>
      <c r="I11" s="8" t="s">
        <v>21</v>
      </c>
      <c r="J11" s="9">
        <v>0.5</v>
      </c>
      <c r="K11" s="8">
        <v>1</v>
      </c>
      <c r="L11" s="8">
        <v>1</v>
      </c>
      <c r="M11" s="8">
        <v>3</v>
      </c>
      <c r="N11" s="8">
        <v>0.5</v>
      </c>
      <c r="O11" s="8">
        <v>0.5</v>
      </c>
      <c r="P11" s="10">
        <v>0.5</v>
      </c>
    </row>
    <row r="12" spans="1:16">
      <c r="A12" s="8"/>
      <c r="B12" s="8"/>
      <c r="C12" s="8"/>
      <c r="D12" s="8"/>
      <c r="E12" s="8"/>
      <c r="F12" s="8"/>
      <c r="G12" s="8"/>
      <c r="H12" s="8"/>
      <c r="I12" s="8"/>
      <c r="J12" s="9"/>
      <c r="K12" s="8"/>
      <c r="L12" s="8"/>
      <c r="M12" s="8"/>
      <c r="N12" s="8"/>
      <c r="O12" s="8"/>
      <c r="P12" s="10"/>
    </row>
    <row r="13" spans="1:16">
      <c r="A13" s="13" t="s">
        <v>30</v>
      </c>
      <c r="B13" s="8" t="s">
        <v>31</v>
      </c>
      <c r="C13" s="8"/>
      <c r="D13" s="8">
        <v>1</v>
      </c>
      <c r="E13" s="8"/>
      <c r="F13" s="8"/>
      <c r="G13" s="8">
        <f>SUM(G14:G14)</f>
        <v>1</v>
      </c>
      <c r="H13" s="8"/>
      <c r="I13" s="8"/>
      <c r="J13" s="9"/>
      <c r="K13" s="8"/>
      <c r="L13" s="8"/>
      <c r="M13" s="8"/>
      <c r="N13" s="8"/>
      <c r="O13" s="8"/>
      <c r="P13" s="10"/>
    </row>
    <row r="14" spans="1:16">
      <c r="A14" s="8"/>
      <c r="B14" s="8"/>
      <c r="C14" s="8" t="s">
        <v>14</v>
      </c>
      <c r="D14" s="8"/>
      <c r="E14" s="8"/>
      <c r="F14" s="8"/>
      <c r="G14" s="8">
        <v>1</v>
      </c>
      <c r="H14" s="8"/>
      <c r="I14" s="8" t="s">
        <v>21</v>
      </c>
      <c r="J14" s="9">
        <v>1</v>
      </c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10">
        <v>1</v>
      </c>
    </row>
    <row r="15" spans="1:16">
      <c r="H15" s="8"/>
      <c r="I15" s="8" t="s">
        <v>32</v>
      </c>
      <c r="J15" s="9"/>
      <c r="K15" s="8"/>
      <c r="L15" s="8"/>
      <c r="M15" s="8"/>
      <c r="N15" s="8"/>
      <c r="O15" s="8"/>
      <c r="P15" s="10"/>
    </row>
    <row r="16" spans="1:16">
      <c r="A16" s="8" t="s">
        <v>33</v>
      </c>
      <c r="B16" s="8" t="s">
        <v>34</v>
      </c>
      <c r="C16" s="8"/>
      <c r="D16" s="8">
        <v>1</v>
      </c>
      <c r="E16" s="8"/>
      <c r="F16" s="8"/>
      <c r="G16" s="8">
        <f>SUM(G17:G18)</f>
        <v>1.5</v>
      </c>
      <c r="H16" s="8"/>
      <c r="I16" s="8"/>
      <c r="J16" s="9"/>
      <c r="K16" s="8"/>
      <c r="L16" s="8"/>
      <c r="M16" s="8"/>
      <c r="N16" s="8"/>
      <c r="O16" s="8"/>
      <c r="P16" s="10"/>
    </row>
    <row r="17" spans="1:16">
      <c r="A17" s="8"/>
      <c r="B17" s="8"/>
      <c r="C17" s="8" t="s">
        <v>12</v>
      </c>
      <c r="D17" s="8"/>
      <c r="E17" s="8"/>
      <c r="F17" s="8"/>
      <c r="G17" s="8">
        <v>1</v>
      </c>
      <c r="H17" s="8"/>
      <c r="I17" s="8" t="s">
        <v>15</v>
      </c>
      <c r="J17" s="9">
        <v>1</v>
      </c>
      <c r="K17" s="8">
        <v>1</v>
      </c>
      <c r="L17" s="8">
        <v>0.5</v>
      </c>
      <c r="M17" s="8">
        <v>0.5</v>
      </c>
      <c r="N17" s="8">
        <v>0.5</v>
      </c>
      <c r="O17" s="8">
        <v>0.5</v>
      </c>
      <c r="P17" s="10">
        <v>0.5</v>
      </c>
    </row>
    <row r="18" spans="1:16">
      <c r="A18" s="14"/>
      <c r="B18" s="8"/>
      <c r="C18" s="14" t="s">
        <v>14</v>
      </c>
      <c r="D18" s="14"/>
      <c r="E18" s="14"/>
      <c r="F18" s="14"/>
      <c r="G18" s="14">
        <v>0.5</v>
      </c>
      <c r="H18" s="14"/>
      <c r="I18" s="14" t="s">
        <v>26</v>
      </c>
      <c r="J18" s="15">
        <v>0.5</v>
      </c>
      <c r="K18" s="14">
        <v>0.5</v>
      </c>
      <c r="L18" s="14">
        <v>0.5</v>
      </c>
      <c r="M18" s="14">
        <v>0.5</v>
      </c>
      <c r="N18" s="14">
        <v>0.5</v>
      </c>
      <c r="O18" s="14">
        <v>0.5</v>
      </c>
      <c r="P18" s="16">
        <v>0.5</v>
      </c>
    </row>
    <row r="19" spans="1:16">
      <c r="A19" s="8" t="s">
        <v>38</v>
      </c>
      <c r="B19" s="17" t="s">
        <v>39</v>
      </c>
      <c r="C19" s="8"/>
      <c r="D19" s="8">
        <v>5</v>
      </c>
      <c r="E19" s="8"/>
      <c r="F19" s="8"/>
      <c r="G19" s="8">
        <f>SUM(G20:G26)</f>
        <v>9</v>
      </c>
      <c r="H19" s="8"/>
      <c r="I19" s="8"/>
      <c r="J19" s="9"/>
      <c r="K19" s="8"/>
      <c r="L19" s="8"/>
      <c r="M19" s="8"/>
      <c r="N19" s="8"/>
      <c r="O19" s="8"/>
      <c r="P19" s="10"/>
    </row>
    <row r="20" spans="1:16">
      <c r="A20" s="8"/>
      <c r="B20" s="8"/>
      <c r="C20" s="8" t="s">
        <v>40</v>
      </c>
      <c r="D20" s="8"/>
      <c r="E20" s="8"/>
      <c r="F20" s="8"/>
      <c r="G20" s="8">
        <v>2</v>
      </c>
      <c r="H20" s="8"/>
      <c r="I20" s="8" t="s">
        <v>21</v>
      </c>
      <c r="J20" s="9">
        <v>2</v>
      </c>
      <c r="K20" s="8">
        <v>2</v>
      </c>
      <c r="L20" s="8">
        <v>2</v>
      </c>
      <c r="M20" s="8">
        <v>2</v>
      </c>
      <c r="N20" s="8">
        <v>2</v>
      </c>
      <c r="O20" s="8">
        <v>2</v>
      </c>
      <c r="P20" s="10">
        <v>2</v>
      </c>
    </row>
    <row r="21" spans="1:16">
      <c r="A21" s="8"/>
      <c r="B21" s="8"/>
      <c r="C21" s="8" t="s">
        <v>41</v>
      </c>
      <c r="D21" s="8"/>
      <c r="E21" s="8"/>
      <c r="F21" s="8"/>
      <c r="G21" s="8">
        <v>1</v>
      </c>
      <c r="H21" s="8"/>
      <c r="I21" s="8" t="s">
        <v>18</v>
      </c>
      <c r="J21" s="9">
        <v>1</v>
      </c>
      <c r="K21" s="8">
        <v>1</v>
      </c>
      <c r="L21" s="8">
        <v>0.5</v>
      </c>
      <c r="M21" s="8">
        <v>0</v>
      </c>
      <c r="N21" s="8">
        <v>0</v>
      </c>
      <c r="O21" s="8">
        <v>0</v>
      </c>
      <c r="P21" s="10">
        <v>0</v>
      </c>
    </row>
    <row r="22" spans="1:16">
      <c r="A22" s="8"/>
      <c r="B22" s="8"/>
      <c r="C22" s="8" t="s">
        <v>42</v>
      </c>
      <c r="D22" s="8"/>
      <c r="E22" s="8"/>
      <c r="F22" s="8"/>
      <c r="G22" s="8">
        <v>0.5</v>
      </c>
      <c r="H22" s="8"/>
      <c r="I22" s="8" t="s">
        <v>15</v>
      </c>
      <c r="J22" s="9">
        <v>0.5</v>
      </c>
      <c r="K22" s="8">
        <v>0.5</v>
      </c>
      <c r="L22" s="8">
        <v>0.5</v>
      </c>
      <c r="M22" s="8">
        <v>0.5</v>
      </c>
      <c r="N22" s="8">
        <v>0.5</v>
      </c>
      <c r="O22" s="8">
        <v>0.5</v>
      </c>
      <c r="P22" s="10">
        <v>0.5</v>
      </c>
    </row>
    <row r="23" spans="1:16">
      <c r="A23" s="8"/>
      <c r="B23" s="8"/>
      <c r="C23" s="8" t="s">
        <v>43</v>
      </c>
      <c r="D23" s="8"/>
      <c r="E23" s="8"/>
      <c r="F23" s="8"/>
      <c r="G23" s="8">
        <v>1.5</v>
      </c>
      <c r="H23" s="8"/>
      <c r="I23" s="8" t="s">
        <v>22</v>
      </c>
      <c r="J23" s="9">
        <v>1.5</v>
      </c>
      <c r="K23" s="8">
        <v>1.5</v>
      </c>
      <c r="L23" s="8">
        <v>1.5</v>
      </c>
      <c r="M23" s="8">
        <v>0</v>
      </c>
      <c r="N23" s="8">
        <v>0</v>
      </c>
      <c r="O23" s="8">
        <v>0</v>
      </c>
      <c r="P23" s="10">
        <v>0</v>
      </c>
    </row>
    <row r="24" spans="1:16">
      <c r="A24" s="8"/>
      <c r="B24" s="8"/>
      <c r="C24" s="8" t="s">
        <v>44</v>
      </c>
      <c r="D24" s="8"/>
      <c r="E24" s="8"/>
      <c r="F24" s="8"/>
      <c r="G24" s="8">
        <v>2</v>
      </c>
      <c r="H24" s="8"/>
      <c r="I24" s="8" t="s">
        <v>15</v>
      </c>
      <c r="J24" s="9">
        <v>2</v>
      </c>
      <c r="K24" s="8">
        <v>2</v>
      </c>
      <c r="L24" s="8">
        <v>2</v>
      </c>
      <c r="M24" s="8">
        <v>2</v>
      </c>
      <c r="N24" s="8">
        <v>2</v>
      </c>
      <c r="O24" s="8">
        <v>2</v>
      </c>
      <c r="P24" s="10">
        <v>2</v>
      </c>
    </row>
    <row r="25" spans="1:16">
      <c r="A25" s="8"/>
      <c r="B25" s="8"/>
      <c r="C25" s="8" t="s">
        <v>45</v>
      </c>
      <c r="D25" s="8"/>
      <c r="E25" s="8"/>
      <c r="F25" s="8"/>
      <c r="G25" s="8">
        <v>0.5</v>
      </c>
      <c r="H25" s="8"/>
      <c r="I25" s="8" t="s">
        <v>26</v>
      </c>
      <c r="J25" s="9">
        <v>0.5</v>
      </c>
      <c r="K25" s="8">
        <v>0.5</v>
      </c>
      <c r="L25" s="8">
        <v>0.5</v>
      </c>
      <c r="M25" s="8">
        <v>0.5</v>
      </c>
      <c r="N25" s="8">
        <v>0.5</v>
      </c>
      <c r="O25" s="8">
        <v>0.5</v>
      </c>
      <c r="P25" s="10">
        <v>0.5</v>
      </c>
    </row>
    <row r="26" spans="1:16">
      <c r="A26" s="8"/>
      <c r="B26" s="8"/>
      <c r="C26" s="8" t="s">
        <v>46</v>
      </c>
      <c r="D26" s="8"/>
      <c r="E26" s="8"/>
      <c r="F26" s="8"/>
      <c r="G26" s="8">
        <v>1.5</v>
      </c>
      <c r="H26" s="8"/>
      <c r="I26" s="8" t="s">
        <v>26</v>
      </c>
      <c r="J26" s="9">
        <v>1.5</v>
      </c>
      <c r="K26" s="8">
        <v>1.5</v>
      </c>
      <c r="L26" s="8">
        <v>1.5</v>
      </c>
      <c r="M26" s="8">
        <v>1.5</v>
      </c>
      <c r="N26" s="8">
        <v>1.5</v>
      </c>
      <c r="O26" s="8">
        <v>1.5</v>
      </c>
      <c r="P26" s="10">
        <v>1.5</v>
      </c>
    </row>
    <row r="27" spans="1:16">
      <c r="A27" s="8"/>
      <c r="B27" s="8"/>
      <c r="C27" s="8"/>
      <c r="D27" s="8"/>
      <c r="E27" s="8"/>
      <c r="F27" s="8"/>
      <c r="G27" s="8"/>
      <c r="H27" s="8"/>
      <c r="I27" s="8"/>
      <c r="J27" s="9"/>
      <c r="K27" s="8"/>
      <c r="L27" s="8"/>
      <c r="M27" s="8"/>
      <c r="N27" s="8"/>
      <c r="O27" s="8"/>
      <c r="P27" s="10"/>
    </row>
    <row r="28" spans="1:16">
      <c r="A28" s="8" t="s">
        <v>47</v>
      </c>
      <c r="B28" s="8" t="s">
        <v>48</v>
      </c>
      <c r="C28" s="8"/>
      <c r="D28" s="8">
        <v>1</v>
      </c>
      <c r="E28" s="8"/>
      <c r="F28" s="8"/>
      <c r="G28" s="8">
        <f>SUM(G29:G30)</f>
        <v>2</v>
      </c>
      <c r="H28" s="8"/>
      <c r="I28" s="8"/>
      <c r="J28" s="9"/>
      <c r="K28" s="8"/>
      <c r="L28" s="8"/>
      <c r="M28" s="8"/>
      <c r="N28" s="8"/>
      <c r="O28" s="8"/>
      <c r="P28" s="10"/>
    </row>
    <row r="29" spans="1:16">
      <c r="A29" s="8"/>
      <c r="B29" s="8"/>
      <c r="C29" s="8" t="s">
        <v>12</v>
      </c>
      <c r="D29" s="8"/>
      <c r="E29" s="8"/>
      <c r="F29" s="8"/>
      <c r="G29" s="8">
        <v>1.5</v>
      </c>
      <c r="H29" s="8"/>
      <c r="I29" s="8" t="s">
        <v>13</v>
      </c>
      <c r="J29" s="9">
        <v>1.5</v>
      </c>
      <c r="K29" s="8">
        <v>1.5</v>
      </c>
      <c r="L29" s="8">
        <v>1</v>
      </c>
      <c r="M29" s="8">
        <v>0.5</v>
      </c>
      <c r="N29" s="8">
        <v>0.5</v>
      </c>
      <c r="O29" s="8">
        <v>0</v>
      </c>
      <c r="P29" s="10">
        <v>0</v>
      </c>
    </row>
    <row r="30" spans="1:16">
      <c r="A30" s="8"/>
      <c r="B30" s="8"/>
      <c r="C30" s="8" t="s">
        <v>14</v>
      </c>
      <c r="D30" s="8"/>
      <c r="E30" s="8"/>
      <c r="F30" s="8"/>
      <c r="G30" s="8">
        <v>0.5</v>
      </c>
      <c r="H30" s="8"/>
      <c r="I30" s="8" t="s">
        <v>26</v>
      </c>
      <c r="J30" s="9">
        <v>0.5</v>
      </c>
      <c r="K30" s="8">
        <v>0.5</v>
      </c>
      <c r="L30" s="8">
        <v>0.5</v>
      </c>
      <c r="M30" s="8">
        <v>0.5</v>
      </c>
      <c r="N30" s="8">
        <v>0.5</v>
      </c>
      <c r="O30" s="8">
        <v>0.5</v>
      </c>
      <c r="P30" s="10">
        <v>0</v>
      </c>
    </row>
    <row r="31" spans="1:16">
      <c r="A31" s="8"/>
      <c r="B31" s="8"/>
      <c r="C31" s="8"/>
      <c r="D31" s="8"/>
      <c r="E31" s="8"/>
      <c r="F31" s="8"/>
      <c r="G31" s="8"/>
      <c r="H31" s="8"/>
      <c r="I31" s="8"/>
      <c r="J31" s="9"/>
      <c r="K31" s="8"/>
      <c r="L31" s="8"/>
      <c r="M31" s="8"/>
      <c r="N31" s="8"/>
      <c r="O31" s="8"/>
      <c r="P31" s="10"/>
    </row>
    <row r="32" spans="1:16">
      <c r="A32" s="8" t="s">
        <v>49</v>
      </c>
      <c r="B32" s="8" t="s">
        <v>50</v>
      </c>
      <c r="C32" s="8"/>
      <c r="D32" s="8">
        <v>1</v>
      </c>
      <c r="E32" s="8"/>
      <c r="F32" s="8"/>
      <c r="G32" s="8">
        <f>SUM(G33:G34)</f>
        <v>1</v>
      </c>
      <c r="H32" s="8"/>
      <c r="I32" s="8"/>
      <c r="J32" s="9"/>
      <c r="K32" s="8"/>
      <c r="L32" s="8"/>
      <c r="M32" s="8"/>
      <c r="N32" s="8"/>
      <c r="O32" s="8"/>
      <c r="P32" s="10"/>
    </row>
    <row r="33" spans="1:16">
      <c r="A33" s="8"/>
      <c r="B33" s="8"/>
      <c r="C33" s="8" t="s">
        <v>12</v>
      </c>
      <c r="D33" s="8"/>
      <c r="E33" s="8"/>
      <c r="F33" s="8"/>
      <c r="G33" s="8">
        <v>0.5</v>
      </c>
      <c r="H33" s="8"/>
      <c r="I33" s="8" t="s">
        <v>15</v>
      </c>
      <c r="J33" s="9">
        <v>0.5</v>
      </c>
      <c r="K33" s="8">
        <v>0.5</v>
      </c>
      <c r="L33" s="8">
        <v>0.5</v>
      </c>
      <c r="M33" s="8">
        <v>0.5</v>
      </c>
      <c r="N33" s="8">
        <v>0.5</v>
      </c>
      <c r="O33" s="8">
        <v>0.5</v>
      </c>
      <c r="P33" s="10">
        <v>0.5</v>
      </c>
    </row>
    <row r="34" spans="1:16">
      <c r="A34" s="8"/>
      <c r="B34" s="8"/>
      <c r="C34" s="8" t="s">
        <v>14</v>
      </c>
      <c r="D34" s="8"/>
      <c r="E34" s="8"/>
      <c r="F34" s="8"/>
      <c r="G34" s="8">
        <v>0.5</v>
      </c>
      <c r="H34" s="8"/>
      <c r="I34" s="8" t="s">
        <v>22</v>
      </c>
      <c r="J34" s="9">
        <v>0.5</v>
      </c>
      <c r="K34" s="8">
        <v>0.5</v>
      </c>
      <c r="L34" s="8">
        <v>0</v>
      </c>
      <c r="M34" s="8">
        <v>0</v>
      </c>
      <c r="N34" s="8">
        <v>0</v>
      </c>
      <c r="O34" s="8">
        <v>0</v>
      </c>
      <c r="P34" s="10">
        <v>0</v>
      </c>
    </row>
    <row r="35" spans="1:16">
      <c r="A35" s="8"/>
      <c r="B35" s="8"/>
      <c r="C35" s="8"/>
      <c r="D35" s="8"/>
      <c r="E35" s="8"/>
      <c r="F35" s="8"/>
      <c r="G35" s="8"/>
      <c r="H35" s="8"/>
      <c r="I35" s="8"/>
      <c r="J35" s="9"/>
      <c r="K35" s="8"/>
      <c r="L35" s="8"/>
      <c r="M35" s="8"/>
      <c r="N35" s="8"/>
      <c r="O35" s="8"/>
      <c r="P35" s="10"/>
    </row>
    <row r="36" spans="1:16">
      <c r="A36" s="8" t="s">
        <v>51</v>
      </c>
      <c r="B36" s="8" t="s">
        <v>52</v>
      </c>
      <c r="C36" s="8"/>
      <c r="D36" s="8">
        <v>2</v>
      </c>
      <c r="E36" s="8"/>
      <c r="F36" s="8"/>
      <c r="G36" s="8">
        <f>SUM(G37:G38)</f>
        <v>2</v>
      </c>
      <c r="H36" s="8"/>
      <c r="I36" s="8"/>
      <c r="J36" s="9"/>
      <c r="K36" s="8"/>
      <c r="L36" s="8"/>
      <c r="M36" s="8"/>
      <c r="N36" s="8"/>
      <c r="O36" s="8"/>
      <c r="P36" s="10"/>
    </row>
    <row r="37" spans="1:16">
      <c r="A37" s="8"/>
      <c r="B37" s="8"/>
      <c r="C37" s="8" t="s">
        <v>12</v>
      </c>
      <c r="D37" s="8"/>
      <c r="E37" s="8"/>
      <c r="F37" s="8"/>
      <c r="G37" s="8">
        <v>1</v>
      </c>
      <c r="H37" s="8"/>
      <c r="I37" s="8" t="s">
        <v>21</v>
      </c>
      <c r="J37" s="9">
        <v>1</v>
      </c>
      <c r="K37" s="8">
        <v>1</v>
      </c>
      <c r="L37" s="8">
        <v>1</v>
      </c>
      <c r="M37" s="8">
        <v>1</v>
      </c>
      <c r="N37" s="8">
        <v>1</v>
      </c>
      <c r="O37" s="8">
        <v>3</v>
      </c>
      <c r="P37" s="10">
        <v>0</v>
      </c>
    </row>
    <row r="38" spans="1:16">
      <c r="A38" s="8"/>
      <c r="B38" s="8"/>
      <c r="C38" s="8" t="s">
        <v>14</v>
      </c>
      <c r="D38" s="8"/>
      <c r="E38" s="8"/>
      <c r="F38" s="8"/>
      <c r="G38" s="8">
        <v>1</v>
      </c>
      <c r="H38" s="8"/>
      <c r="I38" s="8" t="s">
        <v>22</v>
      </c>
      <c r="J38" s="9">
        <v>1</v>
      </c>
      <c r="K38" s="8">
        <v>1</v>
      </c>
      <c r="L38" s="8">
        <v>1</v>
      </c>
      <c r="M38" s="8">
        <v>1</v>
      </c>
      <c r="N38" s="8">
        <v>1</v>
      </c>
      <c r="O38" s="8">
        <v>0</v>
      </c>
      <c r="P38" s="10">
        <v>0</v>
      </c>
    </row>
    <row r="39" spans="1:16">
      <c r="A39" s="8"/>
      <c r="B39" s="8"/>
      <c r="C39" s="8"/>
      <c r="D39" s="8"/>
      <c r="E39" s="8"/>
      <c r="F39" s="8"/>
      <c r="G39" s="8"/>
      <c r="H39" s="8"/>
      <c r="I39" s="8"/>
      <c r="J39" s="9"/>
      <c r="K39" s="8"/>
      <c r="L39" s="8"/>
      <c r="M39" s="8"/>
      <c r="N39" s="8"/>
      <c r="O39" s="8"/>
      <c r="P39" s="10"/>
    </row>
    <row r="40" spans="1:16">
      <c r="A40" s="8" t="s">
        <v>53</v>
      </c>
      <c r="B40" s="8" t="s">
        <v>54</v>
      </c>
      <c r="C40" s="8"/>
      <c r="D40" s="8">
        <v>2</v>
      </c>
      <c r="E40" s="8"/>
      <c r="F40" s="8"/>
      <c r="G40" s="8">
        <f>SUM(G41:G42)</f>
        <v>3</v>
      </c>
      <c r="H40" s="8"/>
      <c r="I40" s="8"/>
      <c r="J40" s="9"/>
      <c r="K40" s="8"/>
      <c r="L40" s="8"/>
      <c r="M40" s="8"/>
      <c r="N40" s="8"/>
      <c r="O40" s="8"/>
      <c r="P40" s="10"/>
    </row>
    <row r="41" spans="1:16">
      <c r="A41" s="8"/>
      <c r="B41" s="8"/>
      <c r="C41" s="8" t="s">
        <v>12</v>
      </c>
      <c r="D41" s="8"/>
      <c r="E41" s="8"/>
      <c r="F41" s="8"/>
      <c r="G41" s="8">
        <v>1</v>
      </c>
      <c r="H41" s="8"/>
      <c r="I41" s="8" t="s">
        <v>26</v>
      </c>
      <c r="J41" s="9">
        <v>1</v>
      </c>
      <c r="K41" s="8">
        <v>1</v>
      </c>
      <c r="L41" s="8">
        <v>2</v>
      </c>
      <c r="M41" s="8">
        <v>1</v>
      </c>
      <c r="N41" s="8">
        <v>1</v>
      </c>
      <c r="O41" s="8">
        <v>1</v>
      </c>
      <c r="P41" s="10">
        <v>0.5</v>
      </c>
    </row>
    <row r="42" spans="1:16">
      <c r="A42" s="8"/>
      <c r="B42" s="8"/>
      <c r="C42" s="8" t="s">
        <v>14</v>
      </c>
      <c r="D42" s="8"/>
      <c r="E42" s="8"/>
      <c r="F42" s="8"/>
      <c r="G42" s="8">
        <v>2</v>
      </c>
      <c r="H42" s="8"/>
      <c r="I42" s="8" t="s">
        <v>18</v>
      </c>
      <c r="J42" s="9">
        <v>2</v>
      </c>
      <c r="K42" s="8">
        <v>2</v>
      </c>
      <c r="L42" s="8">
        <v>2</v>
      </c>
      <c r="M42" s="8">
        <v>2</v>
      </c>
      <c r="N42" s="8">
        <v>0</v>
      </c>
      <c r="O42" s="8">
        <v>0</v>
      </c>
      <c r="P42" s="10">
        <v>0</v>
      </c>
    </row>
    <row r="43" spans="1:16">
      <c r="A43" s="8"/>
      <c r="B43" s="8"/>
      <c r="C43" s="8"/>
      <c r="D43" s="8"/>
      <c r="E43" s="8"/>
      <c r="F43" s="8"/>
      <c r="G43" s="8"/>
      <c r="H43" s="8"/>
      <c r="I43" s="8"/>
      <c r="J43" s="9"/>
      <c r="K43" s="8"/>
      <c r="L43" s="8"/>
      <c r="M43" s="8"/>
      <c r="N43" s="8"/>
      <c r="O43" s="8"/>
      <c r="P43" s="10"/>
    </row>
    <row r="44" spans="1:16">
      <c r="A44" s="8" t="s">
        <v>55</v>
      </c>
      <c r="B44" s="8" t="s">
        <v>56</v>
      </c>
      <c r="C44" s="8"/>
      <c r="D44" s="8">
        <v>5</v>
      </c>
      <c r="E44" s="8"/>
      <c r="F44" s="8"/>
      <c r="G44" s="8">
        <f>SUM(G45:G46)</f>
        <v>4.5</v>
      </c>
      <c r="H44" s="8"/>
      <c r="I44" s="8"/>
      <c r="J44" s="9"/>
      <c r="K44" s="8"/>
      <c r="L44" s="8"/>
      <c r="M44" s="8"/>
      <c r="N44" s="8"/>
      <c r="O44" s="8"/>
      <c r="P44" s="10"/>
    </row>
    <row r="45" spans="1:16">
      <c r="A45" s="8"/>
      <c r="B45" s="8"/>
      <c r="C45" s="8" t="s">
        <v>12</v>
      </c>
      <c r="D45" s="8"/>
      <c r="E45" s="8"/>
      <c r="F45" s="8"/>
      <c r="G45" s="8">
        <v>3</v>
      </c>
      <c r="H45" s="8"/>
      <c r="I45" s="8" t="s">
        <v>13</v>
      </c>
      <c r="J45" s="9">
        <v>3</v>
      </c>
      <c r="K45" s="8">
        <v>3</v>
      </c>
      <c r="L45" s="8">
        <v>3</v>
      </c>
      <c r="M45" s="8">
        <v>3</v>
      </c>
      <c r="N45" s="8">
        <v>2.5</v>
      </c>
      <c r="O45" s="8">
        <v>1.5</v>
      </c>
      <c r="P45" s="10">
        <v>0.5</v>
      </c>
    </row>
    <row r="46" spans="1:16">
      <c r="C46" s="8" t="s">
        <v>14</v>
      </c>
      <c r="D46" s="8"/>
      <c r="E46" s="8"/>
      <c r="F46" s="8"/>
      <c r="G46" s="8">
        <v>1.5</v>
      </c>
      <c r="H46" s="8"/>
      <c r="I46" s="8" t="s">
        <v>22</v>
      </c>
      <c r="J46" s="15">
        <v>1.5</v>
      </c>
      <c r="K46" s="14">
        <v>1.5</v>
      </c>
      <c r="L46" s="14">
        <v>1.5</v>
      </c>
      <c r="M46" s="14">
        <v>1.5</v>
      </c>
      <c r="N46" s="8">
        <v>1</v>
      </c>
      <c r="O46" s="8">
        <v>0</v>
      </c>
      <c r="P46" s="10">
        <v>0</v>
      </c>
    </row>
    <row r="47" spans="1:16">
      <c r="A47" s="11" t="s">
        <v>35</v>
      </c>
      <c r="B47" s="11"/>
      <c r="C47" s="11"/>
      <c r="D47" s="11">
        <f>SUM(D10, D6, D3, D13, D16,D19,D28,D32,D36,D40,D44)</f>
        <v>30</v>
      </c>
      <c r="E47" s="11"/>
      <c r="F47" s="11"/>
      <c r="G47" s="11">
        <f>SUM(G10,G6, G3, G13, G16,G19,G28,G32,G36,G40,G44)</f>
        <v>27</v>
      </c>
      <c r="H47" s="11"/>
      <c r="I47" s="11"/>
      <c r="J47" s="19">
        <f>SUM(J3:J46)</f>
        <v>27</v>
      </c>
      <c r="K47" s="20">
        <f>SUM(K3:K46)</f>
        <v>26.5</v>
      </c>
      <c r="L47" s="20">
        <f>SUM(L3:L46)</f>
        <v>25.25</v>
      </c>
      <c r="M47" s="20">
        <f>SUM(M3:M46)</f>
        <v>23.5</v>
      </c>
      <c r="N47" s="11">
        <f>SUM(N3:N46)</f>
        <v>18</v>
      </c>
      <c r="O47" s="11">
        <f>SUM(O3:O46)</f>
        <v>16</v>
      </c>
      <c r="P47" s="12">
        <f>SUM(P3:P46)</f>
        <v>11</v>
      </c>
    </row>
  </sheetData>
  <mergeCells count="2">
    <mergeCell ref="A1:B1"/>
    <mergeCell ref="J1:P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84C21A-5B12-4816-A4F5-BE67AE424BE3}">
          <x14:formula1>
            <xm:f>Totale!$A$2:$A$7</xm:f>
          </x14:formula1>
          <xm:sqref>I4:I5 I7:I9 I11:I14 I16:I18 I20:I46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4E07C-7A83-47ED-933D-26C81DB5A8BD}">
  <dimension ref="A1:S51"/>
  <sheetViews>
    <sheetView topLeftCell="B1" workbookViewId="0">
      <selection activeCell="N35" sqref="N35"/>
    </sheetView>
  </sheetViews>
  <sheetFormatPr defaultRowHeight="15"/>
  <cols>
    <col min="1" max="1" width="15.28515625" customWidth="1"/>
    <col min="2" max="2" width="190.85546875" customWidth="1"/>
    <col min="3" max="3" width="36.140625" customWidth="1"/>
    <col min="4" max="4" width="22.5703125" customWidth="1"/>
    <col min="7" max="7" width="10.7109375" customWidth="1"/>
    <col min="9" max="9" width="26.28515625" customWidth="1"/>
  </cols>
  <sheetData>
    <row r="1" spans="1:19" ht="15.75">
      <c r="A1" s="30" t="s">
        <v>57</v>
      </c>
      <c r="B1" s="30"/>
      <c r="C1" s="22" t="s">
        <v>58</v>
      </c>
      <c r="D1" s="4" t="s">
        <v>2</v>
      </c>
      <c r="E1" s="3"/>
      <c r="F1" s="3"/>
      <c r="G1" s="5"/>
      <c r="H1" s="3"/>
      <c r="I1" s="3"/>
      <c r="J1" s="31" t="s">
        <v>59</v>
      </c>
      <c r="K1" s="32"/>
      <c r="L1" s="32"/>
      <c r="M1" s="32"/>
      <c r="N1" s="32"/>
      <c r="O1" s="32"/>
      <c r="P1" s="32"/>
      <c r="Q1" s="25"/>
      <c r="R1" s="25"/>
      <c r="S1" s="23"/>
    </row>
    <row r="2" spans="1:19" ht="15.75">
      <c r="A2" s="6" t="s">
        <v>4</v>
      </c>
      <c r="B2" s="6" t="s">
        <v>5</v>
      </c>
      <c r="C2" s="6" t="s">
        <v>6</v>
      </c>
      <c r="D2" s="6" t="s">
        <v>7</v>
      </c>
      <c r="E2" s="6"/>
      <c r="F2" s="6"/>
      <c r="G2" s="6" t="s">
        <v>8</v>
      </c>
      <c r="H2" s="6"/>
      <c r="I2" s="6" t="s">
        <v>9</v>
      </c>
      <c r="J2" s="18">
        <v>1</v>
      </c>
      <c r="K2" s="6">
        <v>2</v>
      </c>
      <c r="L2" s="6">
        <v>3</v>
      </c>
      <c r="M2" s="6">
        <v>4</v>
      </c>
      <c r="N2" s="6">
        <v>5</v>
      </c>
      <c r="O2" s="6">
        <v>6</v>
      </c>
      <c r="P2" s="6">
        <v>7</v>
      </c>
      <c r="Q2" s="26">
        <v>8</v>
      </c>
      <c r="R2" s="26">
        <v>9</v>
      </c>
      <c r="S2" s="24">
        <v>10</v>
      </c>
    </row>
    <row r="3" spans="1:19">
      <c r="A3" s="8" t="s">
        <v>23</v>
      </c>
      <c r="B3" s="8" t="s">
        <v>24</v>
      </c>
      <c r="C3" s="8"/>
      <c r="D3" s="8">
        <v>8</v>
      </c>
      <c r="E3" s="8"/>
      <c r="F3" s="8"/>
      <c r="G3" s="8">
        <f>SUM(G4:G5)</f>
        <v>0.5</v>
      </c>
      <c r="H3" s="8"/>
      <c r="I3" s="8"/>
      <c r="J3" s="9"/>
      <c r="K3" s="8"/>
      <c r="L3" s="8"/>
      <c r="M3" s="8"/>
      <c r="N3" s="8"/>
      <c r="O3" s="8"/>
      <c r="P3" s="8"/>
      <c r="Q3" s="8"/>
      <c r="S3" s="27"/>
    </row>
    <row r="4" spans="1:19">
      <c r="A4" s="8"/>
      <c r="B4" s="8"/>
      <c r="C4" s="8" t="s">
        <v>27</v>
      </c>
      <c r="D4" s="8"/>
      <c r="E4" s="8"/>
      <c r="F4" s="8"/>
      <c r="G4" s="8">
        <v>0.5</v>
      </c>
      <c r="H4" s="8"/>
      <c r="I4" s="8" t="s">
        <v>13</v>
      </c>
      <c r="J4" s="9">
        <v>0.25</v>
      </c>
      <c r="K4" s="8">
        <v>2</v>
      </c>
      <c r="L4" s="8">
        <v>0.5</v>
      </c>
      <c r="M4" s="8">
        <v>0.25</v>
      </c>
      <c r="N4" s="8">
        <v>0</v>
      </c>
      <c r="O4" s="8">
        <v>0</v>
      </c>
      <c r="P4" s="8">
        <v>0</v>
      </c>
      <c r="Q4" s="8">
        <v>0</v>
      </c>
      <c r="R4">
        <v>0</v>
      </c>
      <c r="S4" s="27">
        <v>0</v>
      </c>
    </row>
    <row r="5" spans="1:19">
      <c r="A5" s="8"/>
      <c r="B5" s="8"/>
      <c r="C5" s="8"/>
      <c r="D5" s="8"/>
      <c r="E5" s="8"/>
      <c r="F5" s="8"/>
      <c r="G5" s="8"/>
      <c r="H5" s="8"/>
      <c r="I5" s="8"/>
      <c r="J5" s="9"/>
      <c r="K5" s="8"/>
      <c r="L5" s="8"/>
      <c r="M5" s="8"/>
      <c r="N5" s="8"/>
      <c r="O5" s="8"/>
      <c r="P5" s="8"/>
      <c r="Q5" s="8"/>
      <c r="S5" s="27"/>
    </row>
    <row r="6" spans="1:19">
      <c r="A6" s="8" t="s">
        <v>19</v>
      </c>
      <c r="B6" s="8" t="s">
        <v>20</v>
      </c>
      <c r="C6" s="8"/>
      <c r="D6" s="8">
        <v>2</v>
      </c>
      <c r="E6" s="8"/>
      <c r="F6" s="8"/>
      <c r="G6" s="8">
        <f>SUM(G7:G8)</f>
        <v>0.5</v>
      </c>
      <c r="H6" s="8"/>
      <c r="I6" s="8"/>
      <c r="J6" s="9"/>
      <c r="K6" s="8"/>
      <c r="L6" s="8"/>
      <c r="M6" s="8"/>
      <c r="N6" s="8"/>
      <c r="O6" s="8"/>
      <c r="P6" s="8"/>
      <c r="Q6" s="8"/>
      <c r="S6" s="27"/>
    </row>
    <row r="7" spans="1:19">
      <c r="A7" s="8"/>
      <c r="B7" s="8"/>
      <c r="C7" s="8" t="s">
        <v>12</v>
      </c>
      <c r="D7" s="8"/>
      <c r="E7" s="8"/>
      <c r="F7" s="8"/>
      <c r="G7" s="8">
        <v>0.5</v>
      </c>
      <c r="H7" s="8"/>
      <c r="I7" s="8" t="s">
        <v>21</v>
      </c>
      <c r="J7" s="9">
        <v>0.5</v>
      </c>
      <c r="K7" s="8">
        <v>0.5</v>
      </c>
      <c r="L7" s="8">
        <v>0.5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>
        <v>0</v>
      </c>
      <c r="S7" s="27">
        <v>0</v>
      </c>
    </row>
    <row r="8" spans="1:19">
      <c r="A8" s="8"/>
      <c r="B8" s="8"/>
      <c r="C8" s="8"/>
      <c r="D8" s="8"/>
      <c r="E8" s="8"/>
      <c r="F8" s="8"/>
      <c r="G8" s="8"/>
      <c r="H8" s="8"/>
      <c r="I8" s="8"/>
      <c r="J8" s="9"/>
      <c r="K8" s="8"/>
      <c r="L8" s="8"/>
      <c r="M8" s="8"/>
      <c r="N8" s="8"/>
      <c r="O8" s="8"/>
      <c r="P8" s="8"/>
      <c r="Q8" s="8"/>
      <c r="S8" s="27"/>
    </row>
    <row r="9" spans="1:19">
      <c r="A9" s="13" t="s">
        <v>30</v>
      </c>
      <c r="B9" s="8" t="s">
        <v>31</v>
      </c>
      <c r="C9" s="8"/>
      <c r="D9" s="8">
        <v>1</v>
      </c>
      <c r="E9" s="8"/>
      <c r="F9" s="8"/>
      <c r="G9" s="8">
        <f>SUM(G10:G10)</f>
        <v>1</v>
      </c>
      <c r="H9" s="8"/>
      <c r="I9" s="8"/>
      <c r="J9" s="9"/>
      <c r="K9" s="8"/>
      <c r="L9" s="8"/>
      <c r="M9" s="8"/>
      <c r="N9" s="8"/>
      <c r="O9" s="8"/>
      <c r="P9" s="8"/>
      <c r="Q9" s="8"/>
      <c r="S9" s="27"/>
    </row>
    <row r="10" spans="1:19">
      <c r="A10" s="8"/>
      <c r="B10" s="8"/>
      <c r="C10" s="8" t="s">
        <v>14</v>
      </c>
      <c r="D10" s="8"/>
      <c r="E10" s="8"/>
      <c r="F10" s="8"/>
      <c r="G10" s="8">
        <v>1</v>
      </c>
      <c r="H10" s="8"/>
      <c r="I10" s="8" t="s">
        <v>22</v>
      </c>
      <c r="J10" s="9">
        <v>0.5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>
        <v>0</v>
      </c>
      <c r="S10" s="27">
        <v>0</v>
      </c>
    </row>
    <row r="11" spans="1:19">
      <c r="H11" s="8"/>
      <c r="I11" s="8" t="s">
        <v>32</v>
      </c>
      <c r="J11" s="9"/>
      <c r="K11" s="8"/>
      <c r="L11" s="8"/>
      <c r="M11" s="8"/>
      <c r="N11" s="8"/>
      <c r="O11" s="8"/>
      <c r="P11" s="8"/>
      <c r="Q11" s="8"/>
      <c r="S11" s="27"/>
    </row>
    <row r="12" spans="1:19">
      <c r="A12" s="8" t="s">
        <v>33</v>
      </c>
      <c r="B12" s="8" t="s">
        <v>34</v>
      </c>
      <c r="C12" s="8"/>
      <c r="D12" s="8">
        <v>1</v>
      </c>
      <c r="E12" s="8"/>
      <c r="F12" s="8"/>
      <c r="G12" s="8">
        <f>SUM(G13:G14)</f>
        <v>1</v>
      </c>
      <c r="H12" s="8"/>
      <c r="I12" s="8"/>
      <c r="J12" s="9"/>
      <c r="K12" s="8"/>
      <c r="L12" s="8"/>
      <c r="M12" s="8"/>
      <c r="N12" s="8"/>
      <c r="O12" s="8"/>
      <c r="P12" s="8"/>
      <c r="Q12" s="8"/>
      <c r="S12" s="27"/>
    </row>
    <row r="13" spans="1:19">
      <c r="A13" s="8"/>
      <c r="B13" s="8"/>
      <c r="C13" s="8" t="s">
        <v>12</v>
      </c>
      <c r="D13" s="8"/>
      <c r="E13" s="8"/>
      <c r="F13" s="8"/>
      <c r="G13" s="8">
        <v>0.5</v>
      </c>
      <c r="H13" s="8"/>
      <c r="I13" s="8" t="s">
        <v>15</v>
      </c>
      <c r="J13" s="9">
        <v>0.5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>
        <v>0</v>
      </c>
      <c r="S13" s="27">
        <v>0</v>
      </c>
    </row>
    <row r="14" spans="1:19">
      <c r="A14" s="8"/>
      <c r="B14" s="8"/>
      <c r="C14" s="8" t="s">
        <v>14</v>
      </c>
      <c r="D14" s="8"/>
      <c r="E14" s="8"/>
      <c r="F14" s="8"/>
      <c r="G14" s="8">
        <v>0.5</v>
      </c>
      <c r="H14" s="8"/>
      <c r="I14" s="8" t="s">
        <v>26</v>
      </c>
      <c r="J14" s="9">
        <v>0.5</v>
      </c>
      <c r="K14" s="8">
        <v>0.5</v>
      </c>
      <c r="L14" s="8">
        <v>0.5</v>
      </c>
      <c r="M14" s="8">
        <v>0.5</v>
      </c>
      <c r="N14" s="8">
        <v>0</v>
      </c>
      <c r="O14" s="8">
        <v>0</v>
      </c>
      <c r="P14" s="8">
        <v>0</v>
      </c>
      <c r="Q14" s="8">
        <v>0</v>
      </c>
      <c r="R14">
        <v>0</v>
      </c>
      <c r="S14" s="27">
        <v>0</v>
      </c>
    </row>
    <row r="15" spans="1:19">
      <c r="A15" s="8"/>
      <c r="B15" s="8"/>
      <c r="C15" s="8"/>
      <c r="D15" s="8"/>
      <c r="E15" s="8"/>
      <c r="F15" s="8"/>
      <c r="G15" s="8"/>
      <c r="H15" s="8"/>
      <c r="I15" s="8"/>
      <c r="J15" s="9"/>
      <c r="K15" s="8"/>
      <c r="L15" s="8"/>
      <c r="M15" s="8"/>
      <c r="N15" s="8"/>
      <c r="O15" s="8"/>
      <c r="P15" s="8"/>
      <c r="Q15" s="8"/>
      <c r="S15" s="27"/>
    </row>
    <row r="16" spans="1:19">
      <c r="A16" s="8" t="s">
        <v>38</v>
      </c>
      <c r="B16" s="8" t="s">
        <v>39</v>
      </c>
      <c r="C16" s="8"/>
      <c r="D16" s="8">
        <v>5</v>
      </c>
      <c r="E16" s="8"/>
      <c r="F16" s="8"/>
      <c r="G16" s="8">
        <f>SUM(G17:G21)</f>
        <v>6.5</v>
      </c>
      <c r="H16" s="8"/>
      <c r="I16" s="8"/>
      <c r="J16" s="9"/>
      <c r="K16" s="8"/>
      <c r="L16" s="8"/>
      <c r="M16" s="8"/>
      <c r="N16" s="8"/>
      <c r="O16" s="8"/>
      <c r="P16" s="8"/>
      <c r="Q16" s="8"/>
      <c r="S16" s="27"/>
    </row>
    <row r="17" spans="1:19">
      <c r="A17" s="8"/>
      <c r="B17" s="8"/>
      <c r="C17" s="8" t="s">
        <v>40</v>
      </c>
      <c r="D17" s="8"/>
      <c r="E17" s="8"/>
      <c r="F17" s="8"/>
      <c r="G17" s="8">
        <v>2</v>
      </c>
      <c r="H17" s="8"/>
      <c r="I17" s="8" t="s">
        <v>21</v>
      </c>
      <c r="J17" s="9">
        <v>2</v>
      </c>
      <c r="K17" s="8">
        <v>2</v>
      </c>
      <c r="L17" s="8">
        <v>2</v>
      </c>
      <c r="M17" s="8">
        <v>2</v>
      </c>
      <c r="N17" s="8">
        <v>0.5</v>
      </c>
      <c r="O17" s="8">
        <v>0.5</v>
      </c>
      <c r="P17" s="8">
        <v>0</v>
      </c>
      <c r="Q17" s="8">
        <v>0</v>
      </c>
      <c r="R17">
        <v>0</v>
      </c>
      <c r="S17" s="27">
        <v>0</v>
      </c>
    </row>
    <row r="18" spans="1:19">
      <c r="A18" s="8"/>
      <c r="B18" s="8"/>
      <c r="C18" s="8" t="s">
        <v>42</v>
      </c>
      <c r="D18" s="8"/>
      <c r="E18" s="8"/>
      <c r="F18" s="8"/>
      <c r="G18" s="8">
        <v>0.5</v>
      </c>
      <c r="H18" s="8"/>
      <c r="I18" s="8" t="s">
        <v>15</v>
      </c>
      <c r="J18" s="9">
        <v>0.5</v>
      </c>
      <c r="K18" s="8">
        <v>0.5</v>
      </c>
      <c r="L18" s="8">
        <v>0.5</v>
      </c>
      <c r="M18" s="8">
        <v>0.5</v>
      </c>
      <c r="N18" s="8">
        <v>0.5</v>
      </c>
      <c r="O18" s="8">
        <v>0</v>
      </c>
      <c r="P18" s="8">
        <v>0</v>
      </c>
      <c r="Q18" s="8">
        <v>0</v>
      </c>
      <c r="R18">
        <v>0</v>
      </c>
      <c r="S18" s="27">
        <v>0</v>
      </c>
    </row>
    <row r="19" spans="1:19">
      <c r="A19" s="8"/>
      <c r="B19" s="8"/>
      <c r="C19" s="8" t="s">
        <v>44</v>
      </c>
      <c r="D19" s="8"/>
      <c r="E19" s="8"/>
      <c r="F19" s="8"/>
      <c r="G19" s="8">
        <v>2</v>
      </c>
      <c r="H19" s="8"/>
      <c r="I19" s="8" t="s">
        <v>15</v>
      </c>
      <c r="J19" s="9">
        <v>2</v>
      </c>
      <c r="K19" s="8">
        <v>2</v>
      </c>
      <c r="L19" s="8">
        <v>2</v>
      </c>
      <c r="M19" s="8">
        <v>2</v>
      </c>
      <c r="N19" s="8">
        <v>2</v>
      </c>
      <c r="O19" s="8">
        <v>2</v>
      </c>
      <c r="P19" s="8">
        <v>2</v>
      </c>
      <c r="Q19" s="8">
        <v>2</v>
      </c>
      <c r="R19">
        <v>0</v>
      </c>
      <c r="S19" s="27">
        <v>0</v>
      </c>
    </row>
    <row r="20" spans="1:19">
      <c r="A20" s="8"/>
      <c r="B20" s="8"/>
      <c r="C20" s="8" t="s">
        <v>45</v>
      </c>
      <c r="D20" s="8"/>
      <c r="E20" s="8"/>
      <c r="F20" s="8"/>
      <c r="G20" s="8">
        <v>0.5</v>
      </c>
      <c r="H20" s="8"/>
      <c r="I20" s="8" t="s">
        <v>26</v>
      </c>
      <c r="J20" s="9">
        <v>0.5</v>
      </c>
      <c r="K20" s="8">
        <v>0.5</v>
      </c>
      <c r="L20" s="8">
        <v>0.5</v>
      </c>
      <c r="M20" s="8">
        <v>0.5</v>
      </c>
      <c r="N20" s="8">
        <v>0</v>
      </c>
      <c r="O20" s="8">
        <v>0</v>
      </c>
      <c r="P20" s="8">
        <v>0</v>
      </c>
      <c r="Q20" s="8">
        <v>0</v>
      </c>
      <c r="R20">
        <v>0</v>
      </c>
      <c r="S20" s="27">
        <v>0</v>
      </c>
    </row>
    <row r="21" spans="1:19">
      <c r="A21" s="8"/>
      <c r="B21" s="8"/>
      <c r="C21" s="8" t="s">
        <v>46</v>
      </c>
      <c r="D21" s="8"/>
      <c r="E21" s="8"/>
      <c r="F21" s="8"/>
      <c r="G21" s="8">
        <v>1.5</v>
      </c>
      <c r="H21" s="8"/>
      <c r="I21" s="8" t="s">
        <v>26</v>
      </c>
      <c r="J21" s="9">
        <v>1.5</v>
      </c>
      <c r="K21" s="8">
        <v>1.5</v>
      </c>
      <c r="L21" s="8">
        <v>1</v>
      </c>
      <c r="M21" s="8">
        <v>0.5</v>
      </c>
      <c r="N21" s="8">
        <v>0.5</v>
      </c>
      <c r="O21" s="8">
        <v>0.5</v>
      </c>
      <c r="P21" s="8">
        <v>0</v>
      </c>
      <c r="Q21" s="8">
        <v>0</v>
      </c>
      <c r="R21">
        <v>0</v>
      </c>
      <c r="S21" s="27">
        <v>0</v>
      </c>
    </row>
    <row r="22" spans="1:19">
      <c r="A22" s="8"/>
      <c r="B22" s="8"/>
      <c r="C22" s="8"/>
      <c r="D22" s="8"/>
      <c r="E22" s="8"/>
      <c r="F22" s="8"/>
      <c r="G22" s="8"/>
      <c r="H22" s="8"/>
      <c r="I22" s="8"/>
      <c r="J22" s="9"/>
      <c r="K22" s="8"/>
      <c r="L22" s="8"/>
      <c r="M22" s="8"/>
      <c r="N22" s="8"/>
      <c r="O22" s="8"/>
      <c r="P22" s="8"/>
      <c r="Q22" s="8"/>
      <c r="S22" s="27"/>
    </row>
    <row r="23" spans="1:19">
      <c r="A23" s="8"/>
      <c r="B23" s="8"/>
      <c r="C23" s="8"/>
      <c r="D23" s="8"/>
      <c r="E23" s="8"/>
      <c r="F23" s="8"/>
      <c r="G23" s="8"/>
      <c r="H23" s="8"/>
      <c r="I23" s="8"/>
      <c r="J23" s="9"/>
      <c r="K23" s="8"/>
      <c r="L23" s="8"/>
      <c r="M23" s="8"/>
      <c r="N23" s="8"/>
      <c r="O23" s="8"/>
      <c r="P23" s="8"/>
      <c r="Q23" s="8"/>
      <c r="S23" s="27"/>
    </row>
    <row r="24" spans="1:19">
      <c r="A24" s="8" t="s">
        <v>49</v>
      </c>
      <c r="B24" s="8" t="s">
        <v>50</v>
      </c>
      <c r="C24" s="8"/>
      <c r="D24" s="8">
        <v>1</v>
      </c>
      <c r="E24" s="8"/>
      <c r="F24" s="8"/>
      <c r="G24" s="8">
        <f>SUM(G25:G25)</f>
        <v>0.5</v>
      </c>
      <c r="H24" s="8"/>
      <c r="I24" s="8"/>
      <c r="J24" s="9"/>
      <c r="K24" s="8"/>
      <c r="L24" s="8"/>
      <c r="M24" s="8"/>
      <c r="N24" s="8"/>
      <c r="O24" s="8"/>
      <c r="P24" s="8"/>
      <c r="Q24" s="8"/>
      <c r="S24" s="27"/>
    </row>
    <row r="25" spans="1:19">
      <c r="A25" s="8"/>
      <c r="B25" s="8"/>
      <c r="C25" s="8" t="s">
        <v>12</v>
      </c>
      <c r="D25" s="8"/>
      <c r="E25" s="8"/>
      <c r="F25" s="8"/>
      <c r="G25" s="8">
        <v>0.5</v>
      </c>
      <c r="H25" s="8"/>
      <c r="I25" s="8" t="s">
        <v>15</v>
      </c>
      <c r="J25" s="9">
        <v>0.5</v>
      </c>
      <c r="K25" s="8">
        <v>0.5</v>
      </c>
      <c r="L25" s="8">
        <v>0.5</v>
      </c>
      <c r="M25" s="8">
        <v>0.5</v>
      </c>
      <c r="N25" s="8">
        <v>0</v>
      </c>
      <c r="O25" s="8">
        <v>0</v>
      </c>
      <c r="P25" s="8">
        <v>0</v>
      </c>
      <c r="Q25" s="8">
        <v>0</v>
      </c>
      <c r="R25">
        <v>0</v>
      </c>
      <c r="S25" s="27">
        <v>0</v>
      </c>
    </row>
    <row r="26" spans="1:19">
      <c r="A26" s="8"/>
      <c r="B26" s="8"/>
      <c r="C26" s="8"/>
      <c r="D26" s="8"/>
      <c r="E26" s="8"/>
      <c r="F26" s="8"/>
      <c r="G26" s="8"/>
      <c r="H26" s="8"/>
      <c r="I26" s="8"/>
      <c r="J26" s="9"/>
      <c r="K26" s="8"/>
      <c r="L26" s="8"/>
      <c r="M26" s="8"/>
      <c r="N26" s="8"/>
      <c r="O26" s="8"/>
      <c r="P26" s="8"/>
      <c r="Q26" s="8"/>
      <c r="S26" s="27"/>
    </row>
    <row r="27" spans="1:19">
      <c r="A27" s="8" t="s">
        <v>53</v>
      </c>
      <c r="B27" s="8" t="s">
        <v>54</v>
      </c>
      <c r="C27" s="8"/>
      <c r="D27" s="8">
        <v>2</v>
      </c>
      <c r="E27" s="8"/>
      <c r="F27" s="8"/>
      <c r="G27" s="8">
        <f>SUM(G28:G28)</f>
        <v>0.5</v>
      </c>
      <c r="H27" s="8"/>
      <c r="I27" s="8"/>
      <c r="J27" s="9"/>
      <c r="K27" s="8"/>
      <c r="L27" s="8"/>
      <c r="M27" s="8"/>
      <c r="N27" s="8"/>
      <c r="O27" s="8"/>
      <c r="P27" s="8"/>
      <c r="Q27" s="8"/>
      <c r="S27" s="27"/>
    </row>
    <row r="28" spans="1:19">
      <c r="A28" s="8"/>
      <c r="B28" s="8"/>
      <c r="C28" s="8" t="s">
        <v>12</v>
      </c>
      <c r="D28" s="8"/>
      <c r="E28" s="8"/>
      <c r="F28" s="8"/>
      <c r="G28" s="8">
        <v>0.5</v>
      </c>
      <c r="H28" s="8"/>
      <c r="I28" s="8" t="s">
        <v>26</v>
      </c>
      <c r="J28" s="9">
        <v>1</v>
      </c>
      <c r="K28" s="8">
        <v>1</v>
      </c>
      <c r="L28" s="8">
        <v>0.5</v>
      </c>
      <c r="M28" s="8">
        <v>0.5</v>
      </c>
      <c r="N28" s="8">
        <v>0.5</v>
      </c>
      <c r="O28" s="8">
        <v>0</v>
      </c>
      <c r="P28" s="8">
        <v>0</v>
      </c>
      <c r="Q28" s="8">
        <v>0</v>
      </c>
      <c r="R28">
        <v>0</v>
      </c>
      <c r="S28" s="27">
        <v>0</v>
      </c>
    </row>
    <row r="29" spans="1:19">
      <c r="A29" s="8"/>
      <c r="B29" s="8"/>
      <c r="C29" s="8"/>
      <c r="D29" s="8"/>
      <c r="E29" s="8"/>
      <c r="F29" s="8"/>
      <c r="G29" s="8"/>
      <c r="H29" s="8"/>
      <c r="I29" s="8"/>
      <c r="J29" s="9"/>
      <c r="K29" s="8"/>
      <c r="L29" s="8"/>
      <c r="M29" s="8"/>
      <c r="N29" s="8"/>
      <c r="O29" s="8"/>
      <c r="P29" s="8"/>
      <c r="Q29" s="8"/>
      <c r="S29" s="27"/>
    </row>
    <row r="30" spans="1:19">
      <c r="A30" s="8" t="s">
        <v>55</v>
      </c>
      <c r="B30" s="8" t="s">
        <v>56</v>
      </c>
      <c r="C30" s="8"/>
      <c r="D30" s="8">
        <v>5</v>
      </c>
      <c r="E30" s="8"/>
      <c r="F30" s="8"/>
      <c r="G30" s="8">
        <f>SUM(G31:G31)</f>
        <v>1.5</v>
      </c>
      <c r="H30" s="8"/>
      <c r="I30" s="8"/>
      <c r="J30" s="9"/>
      <c r="K30" s="8"/>
      <c r="L30" s="8"/>
      <c r="M30" s="8"/>
      <c r="N30" s="8"/>
      <c r="O30" s="8"/>
      <c r="P30" s="8"/>
      <c r="Q30" s="8"/>
      <c r="S30" s="27"/>
    </row>
    <row r="31" spans="1:19">
      <c r="A31" s="14"/>
      <c r="B31" s="14"/>
      <c r="C31" s="14" t="s">
        <v>12</v>
      </c>
      <c r="D31" s="14"/>
      <c r="E31" s="14"/>
      <c r="F31" s="14"/>
      <c r="G31" s="14">
        <v>1.5</v>
      </c>
      <c r="H31" s="14"/>
      <c r="I31" s="14" t="s">
        <v>13</v>
      </c>
      <c r="J31" s="15">
        <v>1.5</v>
      </c>
      <c r="K31" s="14">
        <v>1.5</v>
      </c>
      <c r="L31" s="14">
        <v>1.5</v>
      </c>
      <c r="M31" s="14">
        <v>0.5</v>
      </c>
      <c r="N31" s="14">
        <v>0</v>
      </c>
      <c r="O31" s="14">
        <v>0</v>
      </c>
      <c r="P31" s="14">
        <v>0</v>
      </c>
      <c r="Q31" s="14">
        <v>0</v>
      </c>
      <c r="R31" s="28">
        <v>0</v>
      </c>
      <c r="S31" s="29">
        <v>0</v>
      </c>
    </row>
    <row r="32" spans="1:19">
      <c r="A32" s="8"/>
      <c r="B32" s="8"/>
      <c r="C32" s="8"/>
      <c r="D32" s="8"/>
      <c r="E32" s="8"/>
      <c r="F32" s="8"/>
      <c r="G32" s="8"/>
      <c r="H32" s="8"/>
      <c r="I32" s="8"/>
      <c r="J32" s="9"/>
      <c r="K32" s="8"/>
      <c r="L32" s="8"/>
      <c r="M32" s="8"/>
      <c r="N32" s="8"/>
      <c r="O32" s="8"/>
      <c r="P32" s="8"/>
      <c r="Q32" s="8"/>
      <c r="S32" s="27"/>
    </row>
    <row r="33" spans="1:19">
      <c r="A33" s="8" t="s">
        <v>60</v>
      </c>
      <c r="B33" s="8" t="s">
        <v>61</v>
      </c>
      <c r="C33" s="8"/>
      <c r="D33" s="8">
        <v>8</v>
      </c>
      <c r="E33" s="8"/>
      <c r="F33" s="8"/>
      <c r="G33" s="8">
        <f>SUM(G34:G38)</f>
        <v>11</v>
      </c>
      <c r="H33" s="8"/>
      <c r="I33" s="8"/>
      <c r="J33" s="9"/>
      <c r="K33" s="8"/>
      <c r="L33" s="8"/>
      <c r="M33" s="8"/>
      <c r="N33" s="8"/>
      <c r="O33" s="8"/>
      <c r="P33" s="8"/>
      <c r="Q33" s="8"/>
      <c r="S33" s="27"/>
    </row>
    <row r="34" spans="1:19">
      <c r="A34" s="8"/>
      <c r="B34" s="8"/>
      <c r="C34" s="8" t="s">
        <v>25</v>
      </c>
      <c r="D34" s="8"/>
      <c r="E34" s="8"/>
      <c r="F34" s="8"/>
      <c r="G34" s="8">
        <v>3</v>
      </c>
      <c r="H34" s="8"/>
      <c r="I34" s="8" t="s">
        <v>15</v>
      </c>
      <c r="J34" s="9">
        <v>3</v>
      </c>
      <c r="K34" s="8">
        <v>3</v>
      </c>
      <c r="L34" s="8">
        <v>3</v>
      </c>
      <c r="M34" s="8">
        <v>3</v>
      </c>
      <c r="N34" s="8">
        <v>2</v>
      </c>
      <c r="O34" s="8">
        <v>2</v>
      </c>
      <c r="P34" s="8">
        <v>1.5</v>
      </c>
      <c r="Q34" s="8">
        <v>1</v>
      </c>
      <c r="R34">
        <v>0</v>
      </c>
      <c r="S34" s="27">
        <v>0</v>
      </c>
    </row>
    <row r="35" spans="1:19">
      <c r="A35" s="8"/>
      <c r="B35" s="8"/>
      <c r="C35" s="8" t="s">
        <v>27</v>
      </c>
      <c r="D35" s="8"/>
      <c r="E35" s="8"/>
      <c r="F35" s="8"/>
      <c r="G35" s="8">
        <v>2.5</v>
      </c>
      <c r="H35" s="8"/>
      <c r="I35" s="8" t="s">
        <v>26</v>
      </c>
      <c r="J35" s="9">
        <v>2.5</v>
      </c>
      <c r="K35" s="8">
        <v>2.5</v>
      </c>
      <c r="L35" s="8">
        <v>2.5</v>
      </c>
      <c r="M35" s="8">
        <v>2.5</v>
      </c>
      <c r="N35" s="8">
        <v>1.5</v>
      </c>
      <c r="O35" s="8">
        <v>1</v>
      </c>
      <c r="P35" s="8">
        <v>0.5</v>
      </c>
      <c r="Q35" s="8">
        <v>0</v>
      </c>
      <c r="R35">
        <v>0</v>
      </c>
      <c r="S35" s="27">
        <v>0</v>
      </c>
    </row>
    <row r="36" spans="1:19">
      <c r="A36" s="8"/>
      <c r="B36" s="8"/>
      <c r="C36" s="8" t="s">
        <v>28</v>
      </c>
      <c r="D36" s="8"/>
      <c r="E36" s="8"/>
      <c r="F36" s="8"/>
      <c r="G36" s="8">
        <v>2.5</v>
      </c>
      <c r="H36" s="8"/>
      <c r="I36" s="8" t="s">
        <v>18</v>
      </c>
      <c r="J36" s="9">
        <v>2.5</v>
      </c>
      <c r="K36" s="8">
        <v>2</v>
      </c>
      <c r="L36" s="8">
        <v>2</v>
      </c>
      <c r="M36" s="8">
        <v>1</v>
      </c>
      <c r="N36" s="8">
        <v>0.5</v>
      </c>
      <c r="O36" s="8">
        <v>0</v>
      </c>
      <c r="P36" s="8">
        <v>0</v>
      </c>
      <c r="Q36" s="8">
        <v>0</v>
      </c>
      <c r="R36">
        <v>0</v>
      </c>
      <c r="S36" s="27">
        <v>0</v>
      </c>
    </row>
    <row r="37" spans="1:19">
      <c r="A37" s="8"/>
      <c r="B37" s="8"/>
      <c r="C37" s="8" t="s">
        <v>29</v>
      </c>
      <c r="D37" s="8"/>
      <c r="E37" s="8"/>
      <c r="F37" s="8"/>
      <c r="G37" s="8">
        <v>3</v>
      </c>
      <c r="H37" s="8"/>
      <c r="I37" s="8" t="s">
        <v>22</v>
      </c>
      <c r="J37" s="9">
        <v>3</v>
      </c>
      <c r="K37" s="8">
        <v>3</v>
      </c>
      <c r="L37" s="8">
        <v>3</v>
      </c>
      <c r="M37" s="8">
        <v>2</v>
      </c>
      <c r="N37" s="8">
        <v>1</v>
      </c>
      <c r="O37" s="8">
        <v>0</v>
      </c>
      <c r="P37" s="8">
        <v>0</v>
      </c>
      <c r="Q37" s="8">
        <v>0</v>
      </c>
      <c r="R37">
        <v>0</v>
      </c>
      <c r="S37" s="27">
        <v>0</v>
      </c>
    </row>
    <row r="38" spans="1:19">
      <c r="A38" s="8"/>
      <c r="B38" s="8"/>
      <c r="C38" s="8"/>
      <c r="D38" s="8"/>
      <c r="E38" s="8"/>
      <c r="F38" s="8"/>
      <c r="G38" s="8"/>
      <c r="H38" s="8"/>
      <c r="I38" s="8"/>
      <c r="J38" s="9"/>
      <c r="K38" s="8"/>
      <c r="L38" s="8"/>
      <c r="M38" s="8"/>
      <c r="N38" s="8"/>
      <c r="O38" s="8"/>
      <c r="P38" s="8"/>
      <c r="Q38" s="8"/>
      <c r="S38" s="27"/>
    </row>
    <row r="39" spans="1:19">
      <c r="A39" s="8"/>
      <c r="B39" s="8"/>
      <c r="C39" s="8"/>
      <c r="D39" s="8"/>
      <c r="E39" s="8"/>
      <c r="F39" s="8"/>
      <c r="G39" s="8"/>
      <c r="H39" s="8"/>
      <c r="I39" s="8"/>
      <c r="J39" s="9"/>
      <c r="K39" s="8"/>
      <c r="L39" s="8"/>
      <c r="M39" s="8"/>
      <c r="N39" s="8"/>
      <c r="O39" s="8"/>
      <c r="P39" s="8"/>
      <c r="Q39" s="8"/>
      <c r="S39" s="27"/>
    </row>
    <row r="40" spans="1:19">
      <c r="A40" s="8" t="s">
        <v>62</v>
      </c>
      <c r="B40" s="8" t="s">
        <v>63</v>
      </c>
      <c r="C40" s="8"/>
      <c r="D40" s="8">
        <v>2</v>
      </c>
      <c r="E40" s="8"/>
      <c r="F40" s="8"/>
      <c r="G40" s="8">
        <f>SUM(G41:G42)</f>
        <v>2</v>
      </c>
      <c r="H40" s="8"/>
      <c r="I40" s="8"/>
      <c r="J40" s="9"/>
      <c r="K40" s="8"/>
      <c r="L40" s="8"/>
      <c r="M40" s="8"/>
      <c r="N40" s="8"/>
      <c r="O40" s="8"/>
      <c r="P40" s="8"/>
      <c r="Q40" s="8"/>
      <c r="S40" s="27"/>
    </row>
    <row r="41" spans="1:19">
      <c r="A41" s="8"/>
      <c r="B41" s="8"/>
      <c r="C41" s="8" t="s">
        <v>12</v>
      </c>
      <c r="D41" s="8"/>
      <c r="E41" s="8"/>
      <c r="F41" s="8"/>
      <c r="G41" s="8">
        <v>1.5</v>
      </c>
      <c r="H41" s="8"/>
      <c r="I41" s="8" t="s">
        <v>13</v>
      </c>
      <c r="J41" s="9">
        <v>1.5</v>
      </c>
      <c r="K41" s="8">
        <v>1.5</v>
      </c>
      <c r="L41" s="8">
        <v>1.5</v>
      </c>
      <c r="M41" s="8">
        <v>1.5</v>
      </c>
      <c r="N41" s="8">
        <v>0.25</v>
      </c>
      <c r="O41" s="8">
        <v>0</v>
      </c>
      <c r="P41" s="8">
        <v>0</v>
      </c>
      <c r="Q41" s="8">
        <v>0</v>
      </c>
      <c r="R41">
        <v>0</v>
      </c>
      <c r="S41" s="27">
        <v>0</v>
      </c>
    </row>
    <row r="42" spans="1:19">
      <c r="A42" s="8"/>
      <c r="B42" s="8"/>
      <c r="C42" s="8" t="s">
        <v>14</v>
      </c>
      <c r="D42" s="8"/>
      <c r="E42" s="8"/>
      <c r="F42" s="8"/>
      <c r="G42" s="8">
        <v>0.5</v>
      </c>
      <c r="H42" s="8"/>
      <c r="I42" s="8" t="s">
        <v>18</v>
      </c>
      <c r="J42" s="9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>
        <v>0</v>
      </c>
      <c r="S42" s="27">
        <v>0</v>
      </c>
    </row>
    <row r="43" spans="1:19">
      <c r="A43" s="8"/>
      <c r="B43" s="8"/>
      <c r="C43" s="8"/>
      <c r="D43" s="8"/>
      <c r="E43" s="8"/>
      <c r="F43" s="8"/>
      <c r="G43" s="8"/>
      <c r="H43" s="8"/>
      <c r="I43" s="8"/>
      <c r="J43" s="9"/>
      <c r="K43" s="8"/>
      <c r="L43" s="8"/>
      <c r="M43" s="8"/>
      <c r="N43" s="8"/>
      <c r="O43" s="8"/>
      <c r="P43" s="8"/>
      <c r="Q43" s="8"/>
      <c r="S43" s="27"/>
    </row>
    <row r="44" spans="1:19">
      <c r="A44" s="8" t="s">
        <v>64</v>
      </c>
      <c r="B44" s="8" t="s">
        <v>65</v>
      </c>
      <c r="C44" s="8"/>
      <c r="D44" s="8">
        <v>2</v>
      </c>
      <c r="E44" s="8"/>
      <c r="F44" s="8"/>
      <c r="G44" s="8">
        <f>SUM(G45:G46)</f>
        <v>2</v>
      </c>
      <c r="H44" s="8"/>
      <c r="I44" s="8"/>
      <c r="J44" s="9"/>
      <c r="K44" s="8"/>
      <c r="L44" s="8"/>
      <c r="M44" s="8"/>
      <c r="N44" s="8"/>
      <c r="O44" s="8"/>
      <c r="P44" s="8"/>
      <c r="Q44" s="8"/>
      <c r="S44" s="27"/>
    </row>
    <row r="45" spans="1:19">
      <c r="A45" s="8"/>
      <c r="B45" s="8"/>
      <c r="C45" s="8" t="s">
        <v>25</v>
      </c>
      <c r="D45" s="8"/>
      <c r="E45" s="8"/>
      <c r="F45" s="8"/>
      <c r="G45" s="8">
        <v>1</v>
      </c>
      <c r="H45" s="8"/>
      <c r="I45" s="8" t="s">
        <v>15</v>
      </c>
      <c r="J45" s="9">
        <v>1</v>
      </c>
      <c r="K45" s="8">
        <v>1</v>
      </c>
      <c r="L45" s="8">
        <v>1</v>
      </c>
      <c r="M45" s="8">
        <v>1</v>
      </c>
      <c r="N45" s="8">
        <v>0</v>
      </c>
      <c r="O45" s="8">
        <v>0</v>
      </c>
      <c r="P45" s="8">
        <v>0</v>
      </c>
      <c r="Q45" s="8">
        <v>0</v>
      </c>
      <c r="R45">
        <v>0</v>
      </c>
      <c r="S45" s="27">
        <v>0</v>
      </c>
    </row>
    <row r="46" spans="1:19">
      <c r="A46" s="8"/>
      <c r="B46" s="8"/>
      <c r="C46" s="8" t="s">
        <v>27</v>
      </c>
      <c r="D46" s="8"/>
      <c r="E46" s="8"/>
      <c r="F46" s="8"/>
      <c r="G46" s="8">
        <v>1</v>
      </c>
      <c r="H46" s="8"/>
      <c r="I46" s="8" t="s">
        <v>13</v>
      </c>
      <c r="J46" s="9">
        <v>1</v>
      </c>
      <c r="K46" s="8">
        <v>1</v>
      </c>
      <c r="L46" s="8">
        <v>1</v>
      </c>
      <c r="M46" s="8">
        <v>1</v>
      </c>
      <c r="N46" s="8">
        <v>1</v>
      </c>
      <c r="O46" s="8">
        <v>0</v>
      </c>
      <c r="P46" s="8">
        <v>0</v>
      </c>
      <c r="Q46" s="8">
        <v>0</v>
      </c>
      <c r="R46">
        <v>0</v>
      </c>
      <c r="S46" s="27">
        <v>0</v>
      </c>
    </row>
    <row r="47" spans="1:19">
      <c r="A47" s="8"/>
      <c r="B47" s="8"/>
      <c r="C47" s="8"/>
      <c r="D47" s="8"/>
      <c r="E47" s="8"/>
      <c r="F47" s="8"/>
      <c r="G47" s="8"/>
      <c r="H47" s="8"/>
      <c r="I47" s="8"/>
      <c r="J47" s="9"/>
      <c r="K47" s="8"/>
      <c r="L47" s="8"/>
      <c r="M47" s="8"/>
      <c r="N47" s="8"/>
      <c r="O47" s="8"/>
      <c r="P47" s="8"/>
      <c r="Q47" s="8"/>
      <c r="S47" s="27"/>
    </row>
    <row r="48" spans="1:19">
      <c r="A48" s="8" t="s">
        <v>66</v>
      </c>
      <c r="B48" s="8" t="s">
        <v>67</v>
      </c>
      <c r="C48" s="8"/>
      <c r="D48" s="8">
        <v>2</v>
      </c>
      <c r="E48" s="8"/>
      <c r="F48" s="8"/>
      <c r="G48" s="8">
        <f>SUM(G49:G50)</f>
        <v>2</v>
      </c>
      <c r="H48" s="8"/>
      <c r="I48" s="8"/>
      <c r="J48" s="9"/>
      <c r="K48" s="8"/>
      <c r="L48" s="8"/>
      <c r="M48" s="8"/>
      <c r="N48" s="8"/>
      <c r="O48" s="8"/>
      <c r="P48" s="8"/>
      <c r="Q48" s="8"/>
      <c r="S48" s="27"/>
    </row>
    <row r="49" spans="1:19">
      <c r="A49" s="8"/>
      <c r="B49" s="8"/>
      <c r="C49" s="8" t="s">
        <v>12</v>
      </c>
      <c r="D49" s="8"/>
      <c r="E49" s="8"/>
      <c r="F49" s="8"/>
      <c r="G49" s="8">
        <v>1.5</v>
      </c>
      <c r="H49" s="8"/>
      <c r="I49" s="8" t="s">
        <v>21</v>
      </c>
      <c r="J49" s="9">
        <v>0.5</v>
      </c>
      <c r="K49" s="8">
        <v>0.5</v>
      </c>
      <c r="L49" s="8">
        <v>0.5</v>
      </c>
      <c r="M49" s="8">
        <v>0.5</v>
      </c>
      <c r="N49" s="8">
        <v>0.5</v>
      </c>
      <c r="O49" s="8">
        <v>0</v>
      </c>
      <c r="P49" s="8">
        <v>0</v>
      </c>
      <c r="Q49" s="8">
        <v>0</v>
      </c>
      <c r="R49">
        <v>0</v>
      </c>
      <c r="S49" s="27">
        <v>0</v>
      </c>
    </row>
    <row r="50" spans="1:19">
      <c r="A50" s="8"/>
      <c r="B50" s="8"/>
      <c r="C50" s="8" t="s">
        <v>14</v>
      </c>
      <c r="D50" s="8"/>
      <c r="E50" s="8"/>
      <c r="F50" s="8"/>
      <c r="G50" s="8">
        <v>0.5</v>
      </c>
      <c r="H50" s="8"/>
      <c r="I50" s="8" t="s">
        <v>22</v>
      </c>
      <c r="J50" s="9">
        <v>0.5</v>
      </c>
      <c r="K50" s="8">
        <v>0.5</v>
      </c>
      <c r="L50" s="8">
        <v>0.5</v>
      </c>
      <c r="M50" s="8">
        <v>0.5</v>
      </c>
      <c r="N50" s="8">
        <v>0.5</v>
      </c>
      <c r="O50" s="8">
        <v>0</v>
      </c>
      <c r="P50" s="8">
        <v>0</v>
      </c>
      <c r="Q50" s="8">
        <v>0</v>
      </c>
      <c r="R50">
        <v>0</v>
      </c>
      <c r="S50" s="27">
        <v>0</v>
      </c>
    </row>
    <row r="51" spans="1:19">
      <c r="A51" s="11" t="s">
        <v>35</v>
      </c>
      <c r="B51" s="11"/>
      <c r="C51" s="11"/>
      <c r="D51" s="11">
        <f>SUM(D6, D3, D9, D12,D16,,D24,,D27,D30,D33,D40,D48,D44)</f>
        <v>39</v>
      </c>
      <c r="E51" s="11"/>
      <c r="F51" s="11"/>
      <c r="G51" s="11">
        <f>SUM(G6, G3, G9, G12,G16,G24,G27,G30,G33,G40,G44,G48)</f>
        <v>29</v>
      </c>
      <c r="H51" s="11"/>
      <c r="I51" s="11"/>
      <c r="J51" s="21">
        <f>SUM(J3:J50)</f>
        <v>27.25</v>
      </c>
      <c r="K51" s="11">
        <f t="shared" ref="K51:S51" si="0">SUM(K3:K50)</f>
        <v>27.5</v>
      </c>
      <c r="L51" s="11">
        <f t="shared" si="0"/>
        <v>25</v>
      </c>
      <c r="M51" s="11">
        <f t="shared" si="0"/>
        <v>20.75</v>
      </c>
      <c r="N51" s="11">
        <f t="shared" si="0"/>
        <v>11.25</v>
      </c>
      <c r="O51" s="11">
        <f t="shared" si="0"/>
        <v>6</v>
      </c>
      <c r="P51" s="11">
        <f t="shared" si="0"/>
        <v>4</v>
      </c>
      <c r="Q51" s="11">
        <f t="shared" si="0"/>
        <v>3</v>
      </c>
      <c r="R51" s="11">
        <f t="shared" si="0"/>
        <v>0</v>
      </c>
      <c r="S51" s="12">
        <f t="shared" si="0"/>
        <v>0</v>
      </c>
    </row>
  </sheetData>
  <mergeCells count="2">
    <mergeCell ref="A1:B1"/>
    <mergeCell ref="J1:P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268D71-BC44-4BF4-B1B3-3B0DB73731D3}">
          <x14:formula1>
            <xm:f>Totale!$A$2:$A$7</xm:f>
          </x14:formula1>
          <xm:sqref>I7:I10 I12:I15 I4:I5 I17:I50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3491-AC59-487C-9A7E-5B47CF8E97FF}">
  <dimension ref="A1:AF4"/>
  <sheetViews>
    <sheetView topLeftCell="K1" workbookViewId="0">
      <selection activeCell="AJ37" sqref="AJ37"/>
    </sheetView>
  </sheetViews>
  <sheetFormatPr defaultRowHeight="15"/>
  <cols>
    <col min="1" max="1" width="19.42578125" customWidth="1"/>
    <col min="11" max="11" width="18.5703125" customWidth="1"/>
    <col min="21" max="21" width="18.85546875" customWidth="1"/>
  </cols>
  <sheetData>
    <row r="1" spans="1:32">
      <c r="B1" t="s">
        <v>68</v>
      </c>
      <c r="L1" t="s">
        <v>69</v>
      </c>
      <c r="V1" t="s">
        <v>70</v>
      </c>
    </row>
    <row r="2" spans="1:32">
      <c r="B2" t="s">
        <v>71</v>
      </c>
      <c r="C2" s="2" t="s">
        <v>72</v>
      </c>
      <c r="D2" t="s">
        <v>73</v>
      </c>
      <c r="E2" s="2" t="s">
        <v>74</v>
      </c>
      <c r="F2" t="s">
        <v>75</v>
      </c>
      <c r="G2" s="2" t="s">
        <v>76</v>
      </c>
      <c r="H2" t="s">
        <v>77</v>
      </c>
      <c r="I2" s="2" t="s">
        <v>78</v>
      </c>
      <c r="L2" t="s">
        <v>71</v>
      </c>
      <c r="M2" s="2" t="s">
        <v>72</v>
      </c>
      <c r="N2" t="s">
        <v>73</v>
      </c>
      <c r="O2" s="2" t="s">
        <v>74</v>
      </c>
      <c r="P2" t="s">
        <v>75</v>
      </c>
      <c r="Q2" s="2" t="s">
        <v>76</v>
      </c>
      <c r="R2" t="s">
        <v>77</v>
      </c>
      <c r="S2" s="2" t="s">
        <v>78</v>
      </c>
      <c r="V2" t="s">
        <v>71</v>
      </c>
      <c r="W2" s="2" t="s">
        <v>72</v>
      </c>
      <c r="X2" t="s">
        <v>73</v>
      </c>
      <c r="Y2" s="2" t="s">
        <v>74</v>
      </c>
      <c r="Z2" t="s">
        <v>75</v>
      </c>
      <c r="AA2" s="2" t="s">
        <v>76</v>
      </c>
      <c r="AB2" t="s">
        <v>77</v>
      </c>
      <c r="AC2" s="2" t="s">
        <v>78</v>
      </c>
      <c r="AD2" t="s">
        <v>79</v>
      </c>
      <c r="AE2" t="s">
        <v>80</v>
      </c>
      <c r="AF2" t="s">
        <v>81</v>
      </c>
    </row>
    <row r="3" spans="1:32">
      <c r="A3" t="s">
        <v>82</v>
      </c>
      <c r="B3">
        <f>'Sprint 1'!G22</f>
        <v>25</v>
      </c>
      <c r="C3">
        <f>'Sprint 1'!J22</f>
        <v>25</v>
      </c>
      <c r="D3">
        <f>'Sprint 1'!K22</f>
        <v>24</v>
      </c>
      <c r="E3">
        <f>'Sprint 1'!L22</f>
        <v>21.5</v>
      </c>
      <c r="F3">
        <f>'Sprint 1'!M22</f>
        <v>18.5</v>
      </c>
      <c r="G3">
        <f>'Sprint 1'!N22</f>
        <v>15</v>
      </c>
      <c r="H3">
        <f>'Sprint 1'!O22</f>
        <v>9</v>
      </c>
      <c r="I3">
        <f>'Sprint 1'!P22</f>
        <v>5.5</v>
      </c>
      <c r="K3" t="s">
        <v>82</v>
      </c>
      <c r="L3">
        <f>'Sprint 2'!G47</f>
        <v>27</v>
      </c>
      <c r="M3">
        <f>'Sprint 2'!J47</f>
        <v>27</v>
      </c>
      <c r="N3">
        <f>'Sprint 2'!K47</f>
        <v>26.5</v>
      </c>
      <c r="O3">
        <f>'Sprint 2'!L47</f>
        <v>25.25</v>
      </c>
      <c r="P3">
        <f>'Sprint 2'!M47</f>
        <v>23.5</v>
      </c>
      <c r="Q3">
        <f>'Sprint 2'!N47</f>
        <v>18</v>
      </c>
      <c r="R3">
        <f>'Sprint 2'!O47</f>
        <v>16</v>
      </c>
      <c r="S3">
        <f>'Sprint 2'!P47</f>
        <v>11</v>
      </c>
      <c r="U3" t="s">
        <v>82</v>
      </c>
      <c r="V3">
        <f>'Sprint 3'!G51</f>
        <v>29</v>
      </c>
      <c r="W3">
        <f>'Sprint 3'!J51</f>
        <v>27.25</v>
      </c>
      <c r="X3">
        <f>'Sprint 3'!K51</f>
        <v>27.5</v>
      </c>
      <c r="Y3">
        <f>'Sprint 3'!L51</f>
        <v>25</v>
      </c>
      <c r="Z3">
        <f>'Sprint 3'!M51</f>
        <v>20.75</v>
      </c>
      <c r="AA3">
        <f>'Sprint 3'!N51</f>
        <v>11.25</v>
      </c>
      <c r="AB3">
        <f>'Sprint 3'!O51</f>
        <v>6</v>
      </c>
      <c r="AC3">
        <f>'Sprint 3'!P51</f>
        <v>4</v>
      </c>
      <c r="AD3">
        <f>'Sprint 3'!Q51</f>
        <v>3</v>
      </c>
      <c r="AE3">
        <f>'Sprint 3'!R51</f>
        <v>0</v>
      </c>
      <c r="AF3">
        <f>'Sprint 3'!S51</f>
        <v>0</v>
      </c>
    </row>
    <row r="4" spans="1:32">
      <c r="A4" t="s">
        <v>83</v>
      </c>
      <c r="B4">
        <f>B3</f>
        <v>25</v>
      </c>
      <c r="C4">
        <f>B4-(B4/7)</f>
        <v>21.428571428571427</v>
      </c>
      <c r="D4">
        <f>C4-(B4/7)</f>
        <v>17.857142857142854</v>
      </c>
      <c r="E4">
        <f>D4-(B4/7)</f>
        <v>14.285714285714283</v>
      </c>
      <c r="F4">
        <f>E4-(B4/7)</f>
        <v>10.714285714285712</v>
      </c>
      <c r="G4">
        <f>F4-(B4/7)</f>
        <v>7.1428571428571406</v>
      </c>
      <c r="H4">
        <f>G4-(B4/7)</f>
        <v>3.571428571428569</v>
      </c>
      <c r="I4">
        <f>H4-(B4/7)</f>
        <v>0</v>
      </c>
      <c r="K4" t="s">
        <v>83</v>
      </c>
      <c r="L4">
        <f>L3</f>
        <v>27</v>
      </c>
      <c r="M4">
        <f>L4-(L4/7)</f>
        <v>23.142857142857142</v>
      </c>
      <c r="N4">
        <f>M4-(L4/7)</f>
        <v>19.285714285714285</v>
      </c>
      <c r="O4">
        <f>N4-(L4/7)</f>
        <v>15.428571428571427</v>
      </c>
      <c r="P4">
        <f>O4-(L4/7)</f>
        <v>11.571428571428569</v>
      </c>
      <c r="Q4">
        <f>P4-(L4/7)</f>
        <v>7.7142857142857117</v>
      </c>
      <c r="R4">
        <f>Q4-(L4/7)</f>
        <v>3.8571428571428545</v>
      </c>
      <c r="S4">
        <f>R4-(L4/7)</f>
        <v>0</v>
      </c>
      <c r="U4" t="s">
        <v>83</v>
      </c>
      <c r="V4">
        <f>V3</f>
        <v>29</v>
      </c>
      <c r="W4">
        <f>V4-(V4/8)</f>
        <v>25.375</v>
      </c>
      <c r="X4">
        <f>W4-(V4/8)</f>
        <v>21.75</v>
      </c>
      <c r="Y4">
        <f>X4-(V4/8)</f>
        <v>18.125</v>
      </c>
      <c r="Z4">
        <f>Y4-(V4/8)</f>
        <v>14.5</v>
      </c>
      <c r="AA4">
        <f>Z4-(V4/8)</f>
        <v>10.875</v>
      </c>
      <c r="AB4">
        <f>AA4-(V4/8)</f>
        <v>7.25</v>
      </c>
      <c r="AC4">
        <f>AB4-(V4/8)</f>
        <v>3.625</v>
      </c>
      <c r="AD4">
        <v>0</v>
      </c>
      <c r="AE4">
        <v>0</v>
      </c>
      <c r="AF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C1352-2BDE-424E-91A3-158AA33E3EA7}">
  <dimension ref="A1:J8"/>
  <sheetViews>
    <sheetView workbookViewId="0">
      <selection activeCell="K3" sqref="K3"/>
    </sheetView>
  </sheetViews>
  <sheetFormatPr defaultRowHeight="15"/>
  <cols>
    <col min="1" max="1" width="18.28515625" customWidth="1"/>
    <col min="2" max="2" width="17.85546875" customWidth="1"/>
    <col min="3" max="3" width="18.7109375" customWidth="1"/>
    <col min="4" max="4" width="21.42578125" customWidth="1"/>
    <col min="5" max="5" width="18" customWidth="1"/>
    <col min="6" max="6" width="19.28515625" customWidth="1"/>
    <col min="7" max="7" width="21.85546875" customWidth="1"/>
    <col min="8" max="8" width="17.140625" customWidth="1"/>
    <col min="9" max="9" width="19" customWidth="1"/>
    <col min="10" max="10" width="21" customWidth="1"/>
  </cols>
  <sheetData>
    <row r="1" spans="1:10">
      <c r="A1" s="1" t="s">
        <v>84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  <c r="I1" s="1" t="s">
        <v>92</v>
      </c>
      <c r="J1" s="1" t="s">
        <v>93</v>
      </c>
    </row>
    <row r="2" spans="1:10">
      <c r="A2" t="s">
        <v>15</v>
      </c>
      <c r="B2">
        <f>COUNTIF('Sprint 1'!I3:I21, "Diana Lavinia Cojoc")</f>
        <v>3</v>
      </c>
      <c r="C2">
        <f>SUMIF('Sprint 1'!I3:I21, "=Diana Lavinia Cojoc", 'Sprint 1'!G3:G21)</f>
        <v>3.5</v>
      </c>
      <c r="D2">
        <f>SUMIF('Sprint 1'!I3:I21, "=Diana Lavinia Cojoc", 'Sprint 1'!P3:P21)</f>
        <v>1.5</v>
      </c>
      <c r="E2">
        <f>COUNTIF('Sprint 2'!I3:I46, "Diana Lavinia Cojoc")</f>
        <v>5</v>
      </c>
      <c r="F2">
        <f>SUMIF('Sprint 2'!I3:I46, "=Diana Lavinia Cojoc", 'Sprint 2'!G3:G46)</f>
        <v>4.5</v>
      </c>
      <c r="G2">
        <f>SUMIF('Sprint 2'!I3:I46, "=Diana Lavinia Cojoc", 'Sprint 2'!P3:P46)</f>
        <v>3.5</v>
      </c>
      <c r="H2">
        <f>COUNTIF('Sprint 3'!I3:I50, "Diana Lavinia Cojoc")</f>
        <v>6</v>
      </c>
      <c r="I2">
        <f>SUMIF('Sprint 3'!I3:I50, "=Diana Lavinia Cojoc", 'Sprint 3'!G3:G50)</f>
        <v>7.5</v>
      </c>
      <c r="J2">
        <f>SUMIF('Sprint 3'!I3:I50, "=Diana Lavinia Cojoc", 'Sprint 3'!S3:S50)</f>
        <v>0</v>
      </c>
    </row>
    <row r="3" spans="1:10">
      <c r="A3" t="s">
        <v>13</v>
      </c>
      <c r="B3">
        <f>COUNTIF('Sprint 1'!I3:I21, "Ernesto De Iesu")</f>
        <v>2</v>
      </c>
      <c r="C3">
        <f>SUMIF('Sprint 1'!I3:I21, "=Ernesto De Iesu", 'Sprint 1'!G3:G21)</f>
        <v>4</v>
      </c>
      <c r="D3">
        <f>SUMIF('Sprint 1'!I3:I21, "=Ernesto De Iesu", 'Sprint 1'!P3:P21)</f>
        <v>1</v>
      </c>
      <c r="E3">
        <f>COUNTIF('Sprint 2'!I3:I46, "Ernesto De Iesu")</f>
        <v>3</v>
      </c>
      <c r="F3">
        <f>SUMIF('Sprint 2'!I3:I46, "=Ernesto De Iesu", 'Sprint 2'!G3:G46)</f>
        <v>5.5</v>
      </c>
      <c r="G3">
        <f>SUMIF('Sprint 2'!I3:I46, "=Ernesto De Iesu", 'Sprint 2'!P3:P46)</f>
        <v>1</v>
      </c>
      <c r="H3">
        <f>COUNTIF('Sprint 3'!I3:I50, "Ernesto De Iesu")</f>
        <v>4</v>
      </c>
      <c r="I3">
        <f>SUMIF('Sprint 3'!I3:I50, "=Ernesto De Iesu", 'Sprint 3'!G3:G50)</f>
        <v>4.5</v>
      </c>
      <c r="J3">
        <f>SUMIF('Sprint 3'!I3:I50, "=Ernesto De Iesu", 'Sprint 3'!S3:S50)</f>
        <v>0</v>
      </c>
    </row>
    <row r="4" spans="1:10">
      <c r="A4" t="s">
        <v>18</v>
      </c>
      <c r="B4">
        <f>COUNTIF('Sprint 1'!I3:I21, "Gabriele Di Stefano")</f>
        <v>2</v>
      </c>
      <c r="C4">
        <f>SUMIF('Sprint 1'!I3:I21, "=Gabriele Di Stefano", 'Sprint 1'!G3:G21)</f>
        <v>5</v>
      </c>
      <c r="D4">
        <f>SUMIF('Sprint 1'!I3:I21, "=Gabriele Di Stefano", 'Sprint 1'!P3:P21)</f>
        <v>1</v>
      </c>
      <c r="E4">
        <f>COUNTIF('Sprint 2'!I3:I46, "Gabriele Di Stefano")</f>
        <v>3</v>
      </c>
      <c r="F4">
        <f>SUMIF('Sprint 2'!I3:I46, "=Gabriele Di Stefano", 'Sprint 2'!G3:G46)</f>
        <v>4</v>
      </c>
      <c r="G4">
        <f>SUMIF('Sprint 2'!I3:I46, "=Gabriele Di Stefano", 'Sprint 2'!P3:P46)</f>
        <v>0</v>
      </c>
      <c r="H4">
        <f>COUNTIF('Sprint 3'!I3:I50, "Gabriele Di Stefano")</f>
        <v>2</v>
      </c>
      <c r="I4">
        <f>SUMIF('Sprint 3'!I3:I50, "=Gabriele Di Stefano", 'Sprint 3'!G3:G50)</f>
        <v>3</v>
      </c>
      <c r="J4">
        <f>SUMIF('Sprint 3'!I3:I50, "=Gabriele Di Stefano", 'Sprint 3'!S3:S50)</f>
        <v>0</v>
      </c>
    </row>
    <row r="5" spans="1:10">
      <c r="A5" t="s">
        <v>22</v>
      </c>
      <c r="B5">
        <f>COUNTIF('Sprint 1'!I3:I21, "Roberta Galluzzo")</f>
        <v>2</v>
      </c>
      <c r="C5">
        <f>SUMIF('Sprint 1'!I3:I21, "=Roberta Galluzzo", 'Sprint 1'!G3:G21)</f>
        <v>5</v>
      </c>
      <c r="D5">
        <f>SUMIF('Sprint 1'!I3:I21, "=Roberta Galluzzo", 'Sprint 1'!P3:P21)</f>
        <v>0</v>
      </c>
      <c r="E5">
        <f>COUNTIF('Sprint 2'!I3:I46, "Roberta Galluzzo")</f>
        <v>4</v>
      </c>
      <c r="F5">
        <f>SUMIF('Sprint 2'!I3:I46, "=Roberta Galluzzo", 'Sprint 2'!G3:G46)</f>
        <v>4.5</v>
      </c>
      <c r="G5">
        <f>SUMIF('Sprint 2'!I3:I46, "=Roberta Galluzzo", 'Sprint 2'!P3:P46)</f>
        <v>0</v>
      </c>
      <c r="H5">
        <f>COUNTIF('Sprint 3'!I3:I50, "Roberta Galluzzo")</f>
        <v>3</v>
      </c>
      <c r="I5">
        <f>SUMIF('Sprint 3'!I3:I50, "=Roberta Galluzzo", 'Sprint 3'!G3:G50)</f>
        <v>4.5</v>
      </c>
      <c r="J5">
        <f>SUMIF('Sprint 3'!I3:I50, "=Roberta Galluzzo", 'Sprint 3'!S3:S50)</f>
        <v>0</v>
      </c>
    </row>
    <row r="6" spans="1:10">
      <c r="A6" t="s">
        <v>26</v>
      </c>
      <c r="B6">
        <f>COUNTIF('Sprint 1'!I3:I21, "Michela Percaccio")</f>
        <v>2</v>
      </c>
      <c r="C6">
        <f>SUMIF('Sprint 1'!I3:I21, "=Michela Percaccio", 'Sprint 1'!G3:G21)</f>
        <v>3.5</v>
      </c>
      <c r="D6">
        <f>SUMIF('Sprint 1'!I3:I21, "=Michela Percaccio", 'Sprint 1'!P3:P21)</f>
        <v>0.5</v>
      </c>
      <c r="E6">
        <f>COUNTIF('Sprint 2'!I3:I46, "Michela Percaccio")</f>
        <v>5</v>
      </c>
      <c r="F6">
        <f>SUMIF('Sprint 2'!I3:I46, "=Michela Percaccio", 'Sprint 2'!G3:G46)</f>
        <v>4</v>
      </c>
      <c r="G6">
        <f>SUMIF('Sprint 2'!I3:I46, "=Michela Percaccio", 'Sprint 2'!P3:P46)</f>
        <v>3</v>
      </c>
      <c r="H6">
        <f>COUNTIF('Sprint 3'!I3:I50, "Michela Percaccio")</f>
        <v>5</v>
      </c>
      <c r="I6">
        <f>SUMIF('Sprint 3'!I3:I50, "=Michela Percaccio", 'Sprint 3'!G3:G50)</f>
        <v>5.5</v>
      </c>
      <c r="J6">
        <f>SUMIF('Sprint 3'!I3:I50, "=Michela Percaccio", 'Sprint 3'!S3:S50)</f>
        <v>0</v>
      </c>
    </row>
    <row r="7" spans="1:10">
      <c r="A7" t="s">
        <v>21</v>
      </c>
      <c r="B7">
        <f>COUNTIF('Sprint 1'!I3:I21, "Emanuele Setaro")</f>
        <v>2</v>
      </c>
      <c r="C7">
        <f>SUMIF('Sprint 1'!I3:I21, "=Emanuele Setaro", 'Sprint 1'!G3:G21)</f>
        <v>4</v>
      </c>
      <c r="D7">
        <f>SUMIF('Sprint 1'!I3:I21, "=Emanuele Setaro", 'Sprint 1'!P3:P21)</f>
        <v>1.5</v>
      </c>
      <c r="E7">
        <f>COUNTIF('Sprint 2'!I3:I46, "Emanuele Setaro")</f>
        <v>4</v>
      </c>
      <c r="F7">
        <f>SUMIF('Sprint 2'!I3:I46, "=Emanuele Setaro", 'Sprint 2'!G3:G46)</f>
        <v>4.5</v>
      </c>
      <c r="G7">
        <f>SUMIF('Sprint 2'!I3:I46, "=Emanuele Setaro", 'Sprint 2'!P3:P46)</f>
        <v>3.5</v>
      </c>
      <c r="H7">
        <f>COUNTIF('Sprint 3'!I3:I50, "Emanuele Setaro")</f>
        <v>3</v>
      </c>
      <c r="I7">
        <f>SUMIF('Sprint 3'!I3:I50, "=Emanuele Setaro", 'Sprint 3'!G3:G50)</f>
        <v>4</v>
      </c>
      <c r="J7">
        <f>SUMIF('Sprint 3'!I3:I50, "=Emanuele Setaro", 'Sprint 3'!S3:S50)</f>
        <v>0</v>
      </c>
    </row>
    <row r="8" spans="1:10">
      <c r="A8" s="1" t="s">
        <v>35</v>
      </c>
      <c r="B8" s="1">
        <f>SUM(B2:B7)</f>
        <v>13</v>
      </c>
      <c r="C8" s="1">
        <f t="shared" ref="C8:I8" si="0">SUM(C2:C7)</f>
        <v>25</v>
      </c>
      <c r="D8" s="1">
        <f>SUM(D2:D7)</f>
        <v>5.5</v>
      </c>
      <c r="E8" s="1">
        <f t="shared" si="0"/>
        <v>24</v>
      </c>
      <c r="F8" s="1">
        <f t="shared" si="0"/>
        <v>27</v>
      </c>
      <c r="G8" s="1">
        <f>SUM(G2:G7)</f>
        <v>11</v>
      </c>
      <c r="H8" s="1">
        <f t="shared" si="0"/>
        <v>23</v>
      </c>
      <c r="I8" s="1">
        <f t="shared" si="0"/>
        <v>29</v>
      </c>
      <c r="J8" s="1">
        <f t="shared" ref="J8" si="1">SUM(J2:J7)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DAVIDE LA GAMBA</cp:lastModifiedBy>
  <cp:revision/>
  <dcterms:created xsi:type="dcterms:W3CDTF">2024-01-06T10:38:25Z</dcterms:created>
  <dcterms:modified xsi:type="dcterms:W3CDTF">2024-02-06T10:46:59Z</dcterms:modified>
  <cp:category/>
  <cp:contentStatus/>
</cp:coreProperties>
</file>