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\Desktop\GPS\Documenti Di Management\Business Case\"/>
    </mc:Choice>
  </mc:AlternateContent>
  <xr:revisionPtr revIDLastSave="0" documentId="13_ncr:1_{A5B216A2-34C0-453D-87BC-7EABA81A9B6A}" xr6:coauthVersionLast="47" xr6:coauthVersionMax="47" xr10:uidLastSave="{00000000-0000-0000-0000-000000000000}"/>
  <bookViews>
    <workbookView xWindow="-108" yWindow="-108" windowWidth="23256" windowHeight="12456" xr2:uid="{2565E648-0252-4216-A236-100AF738704D}"/>
  </bookViews>
  <sheets>
    <sheet name="Exhibi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B37" i="1"/>
  <c r="D37" i="1" s="1"/>
  <c r="D36" i="1"/>
  <c r="D43" i="1" s="1"/>
  <c r="B36" i="1"/>
  <c r="G9" i="1"/>
  <c r="F9" i="1"/>
  <c r="E9" i="1"/>
  <c r="D9" i="1"/>
  <c r="C9" i="1"/>
  <c r="B9" i="1"/>
  <c r="D25" i="1"/>
  <c r="D28" i="1" s="1"/>
  <c r="D26" i="1"/>
  <c r="G13" i="1" l="1"/>
  <c r="F13" i="1"/>
  <c r="C13" i="1"/>
  <c r="E13" i="1"/>
  <c r="D13" i="1"/>
  <c r="F14" i="1"/>
  <c r="G14" i="1"/>
  <c r="F10" i="1"/>
  <c r="F11" i="1" s="1"/>
  <c r="G10" i="1"/>
  <c r="G11" i="1" s="1"/>
  <c r="E10" i="1"/>
  <c r="E11" i="1" s="1"/>
  <c r="E14" i="1"/>
  <c r="D14" i="1"/>
  <c r="D15" i="1" s="1"/>
  <c r="C14" i="1"/>
  <c r="C15" i="1" s="1"/>
  <c r="B14" i="1"/>
  <c r="B15" i="1" s="1"/>
  <c r="D10" i="1"/>
  <c r="D11" i="1" s="1"/>
  <c r="C10" i="1"/>
  <c r="C11" i="1" s="1"/>
  <c r="B10" i="1"/>
  <c r="B11" i="1" s="1"/>
  <c r="E15" i="1" l="1"/>
  <c r="G15" i="1"/>
  <c r="F15" i="1"/>
  <c r="G17" i="1"/>
  <c r="H15" i="1"/>
  <c r="F17" i="1"/>
  <c r="H11" i="1"/>
  <c r="D17" i="1"/>
  <c r="C17" i="1"/>
  <c r="B17" i="1"/>
  <c r="B18" i="1" s="1"/>
  <c r="E17" i="1"/>
  <c r="B20" i="1" l="1"/>
  <c r="C18" i="1"/>
  <c r="D18" i="1" s="1"/>
  <c r="E18" i="1" s="1"/>
  <c r="F18" i="1" s="1"/>
  <c r="G18" i="1" s="1"/>
  <c r="H17" i="1"/>
</calcChain>
</file>

<file path=xl/sharedStrings.xml><?xml version="1.0" encoding="utf-8"?>
<sst xmlns="http://schemas.openxmlformats.org/spreadsheetml/2006/main" count="48" uniqueCount="45">
  <si>
    <t>Date:</t>
  </si>
  <si>
    <t>Discount rate/tasso di rendimento</t>
  </si>
  <si>
    <t>Assume the project is completed in Year 0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</si>
  <si>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</si>
  <si>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</si>
  <si>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</si>
  <si>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</si>
  <si>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</si>
  <si>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</si>
  <si>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</si>
  <si>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</si>
  <si>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</si>
  <si>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</si>
  <si>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Valore attuale netto/Net Present Value</t>
  </si>
  <si>
    <t>Payback in Year 2</t>
  </si>
  <si>
    <t>ROI</t>
  </si>
  <si>
    <t>indice di redditività del capitale investito o ritorno sugli investimenti</t>
  </si>
  <si>
    <t>Assumptions</t>
  </si>
  <si>
    <t>Enter assumptions here</t>
  </si>
  <si>
    <t>Resource</t>
  </si>
  <si>
    <t>Cost/Hour</t>
  </si>
  <si>
    <t>Hour</t>
  </si>
  <si>
    <t>Partial Total</t>
  </si>
  <si>
    <t>PM</t>
  </si>
  <si>
    <t>TM</t>
  </si>
  <si>
    <t>Hardware Forniture</t>
  </si>
  <si>
    <t>Total resource cost:</t>
  </si>
  <si>
    <t>Cost/Year</t>
  </si>
  <si>
    <t>Hosting rental cost</t>
  </si>
  <si>
    <t>(+200€ installation fee, only first year)</t>
  </si>
  <si>
    <t>Maintenance cost</t>
  </si>
  <si>
    <t>Benefits/Year</t>
  </si>
  <si>
    <t>Hosting and Maintenance</t>
  </si>
  <si>
    <t>Contribution fee (3%)</t>
  </si>
  <si>
    <t>4 summer months (120d)</t>
  </si>
  <si>
    <t>Summer flow (20 person/region)</t>
  </si>
  <si>
    <t>Region number most active 2</t>
  </si>
  <si>
    <t>Nr of region</t>
  </si>
  <si>
    <t>Contribution average summer (40euro)</t>
  </si>
  <si>
    <t>Contribution average not summer (20euro)</t>
  </si>
  <si>
    <t>Not summer flow (10 person on system)</t>
  </si>
  <si>
    <t>Total benefits</t>
  </si>
  <si>
    <t>Created by: Gerardo Iuliano</t>
  </si>
  <si>
    <t>Financial Analysis for CoralloSmart</t>
  </si>
  <si>
    <t>8 non summer months (240d)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</si>
</sst>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_(* #,##0_);_(* \(#,##0\);_(* &quot;-&quot;??_);_(@_)"/>
    <numFmt numFmtId="166" formatCode="#,##0.00\ &quot;€&quot;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sz val="12"/>
      <name val="New York"/>
    </font>
    <font>
      <b/>
      <sz val="10"/>
      <name val="Arial"/>
      <family val="2"/>
    </font>
    <font>
      <b/>
      <sz val="10"/>
      <color rgb="FF00B05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5" fillId="0" borderId="0" xfId="0" applyFont="1"/>
    <xf numFmtId="10" fontId="6" fillId="0" borderId="0" xfId="0" applyNumberFormat="1" applyFont="1"/>
    <xf numFmtId="9" fontId="5" fillId="0" borderId="0" xfId="0" applyNumberFormat="1" applyFont="1"/>
    <xf numFmtId="0" fontId="6" fillId="0" borderId="0" xfId="2" applyNumberFormat="1" applyFont="1"/>
    <xf numFmtId="0" fontId="6" fillId="0" borderId="0" xfId="0" applyFont="1"/>
    <xf numFmtId="3" fontId="6" fillId="0" borderId="0" xfId="0" applyNumberFormat="1" applyFont="1"/>
    <xf numFmtId="2" fontId="0" fillId="0" borderId="0" xfId="0" applyNumberFormat="1"/>
    <xf numFmtId="165" fontId="5" fillId="0" borderId="0" xfId="1" applyNumberFormat="1" applyFont="1"/>
    <xf numFmtId="165" fontId="5" fillId="0" borderId="0" xfId="0" applyNumberFormat="1" applyFont="1"/>
    <xf numFmtId="37" fontId="6" fillId="0" borderId="0" xfId="1" applyNumberFormat="1" applyFont="1"/>
    <xf numFmtId="0" fontId="5" fillId="0" borderId="0" xfId="1" applyNumberFormat="1" applyFont="1"/>
    <xf numFmtId="165" fontId="0" fillId="0" borderId="0" xfId="0" applyNumberFormat="1"/>
    <xf numFmtId="0" fontId="5" fillId="0" borderId="0" xfId="0" applyFont="1" applyAlignment="1">
      <alignment horizontal="right"/>
    </xf>
    <xf numFmtId="165" fontId="7" fillId="0" borderId="0" xfId="0" applyNumberFormat="1" applyFont="1"/>
    <xf numFmtId="0" fontId="8" fillId="0" borderId="0" xfId="0" applyFont="1"/>
    <xf numFmtId="9" fontId="5" fillId="0" borderId="0" xfId="3" applyFont="1"/>
    <xf numFmtId="0" fontId="8" fillId="0" borderId="0" xfId="0" applyFont="1" applyAlignment="1">
      <alignment wrapText="1"/>
    </xf>
    <xf numFmtId="0" fontId="5" fillId="0" borderId="0" xfId="0" applyFont="1" applyAlignment="1">
      <alignment horizontal="center"/>
    </xf>
    <xf numFmtId="14" fontId="0" fillId="0" borderId="0" xfId="0" applyNumberFormat="1"/>
    <xf numFmtId="165" fontId="0" fillId="2" borderId="0" xfId="0" applyNumberFormat="1" applyFill="1"/>
    <xf numFmtId="166" fontId="0" fillId="0" borderId="0" xfId="0" applyNumberFormat="1"/>
    <xf numFmtId="0" fontId="9" fillId="0" borderId="0" xfId="0" applyFont="1"/>
    <xf numFmtId="166" fontId="9" fillId="0" borderId="0" xfId="0" applyNumberFormat="1" applyFont="1"/>
    <xf numFmtId="0" fontId="10" fillId="0" borderId="0" xfId="0" applyFont="1"/>
    <xf numFmtId="0" fontId="2" fillId="0" borderId="0" xfId="0" applyFont="1" applyAlignment="1">
      <alignment horizont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top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85725</xdr:rowOff>
    </xdr:from>
    <xdr:to>
      <xdr:col>8</xdr:col>
      <xdr:colOff>276225</xdr:colOff>
      <xdr:row>16</xdr:row>
      <xdr:rowOff>85725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E9E78296-2B78-4DD5-8261-47EA5F1552AB}"/>
            </a:ext>
          </a:extLst>
        </xdr:cNvPr>
        <xdr:cNvSpPr>
          <a:spLocks noChangeShapeType="1"/>
        </xdr:cNvSpPr>
      </xdr:nvSpPr>
      <xdr:spPr bwMode="auto">
        <a:xfrm flipH="1">
          <a:off x="5722620" y="3225165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7962-F653-4275-A660-E2C25D3168CF}">
  <dimension ref="A1:K43"/>
  <sheetViews>
    <sheetView tabSelected="1" zoomScale="110" zoomScaleNormal="90" workbookViewId="0">
      <selection activeCell="F43" sqref="F43"/>
    </sheetView>
  </sheetViews>
  <sheetFormatPr defaultColWidth="8.88671875" defaultRowHeight="14.4"/>
  <cols>
    <col min="1" max="1" width="35.44140625" bestFit="1" customWidth="1"/>
    <col min="2" max="2" width="11.6640625" customWidth="1"/>
    <col min="3" max="3" width="9.44140625" customWidth="1"/>
    <col min="4" max="4" width="15.6640625" customWidth="1"/>
    <col min="5" max="5" width="7.88671875" bestFit="1" customWidth="1"/>
    <col min="6" max="6" width="15.5546875" customWidth="1"/>
    <col min="7" max="7" width="16.21875" customWidth="1"/>
    <col min="9" max="9" width="20.88671875" customWidth="1"/>
    <col min="10" max="10" width="13" customWidth="1"/>
  </cols>
  <sheetData>
    <row r="1" spans="1:10" ht="22.8">
      <c r="A1" s="29" t="s">
        <v>43</v>
      </c>
      <c r="B1" s="29"/>
      <c r="C1" s="29"/>
      <c r="D1" s="29"/>
      <c r="E1" s="29"/>
      <c r="F1" s="29"/>
      <c r="G1" s="29"/>
      <c r="H1" s="29"/>
      <c r="I1" s="29"/>
    </row>
    <row r="2" spans="1:10" ht="22.8">
      <c r="A2" s="1" t="s">
        <v>42</v>
      </c>
      <c r="B2" s="1"/>
      <c r="D2" s="27"/>
      <c r="E2" s="27"/>
      <c r="F2" s="27"/>
      <c r="G2" s="27"/>
      <c r="H2" s="27"/>
      <c r="I2" s="1" t="s">
        <v>0</v>
      </c>
      <c r="J2" s="21">
        <v>44870</v>
      </c>
    </row>
    <row r="3" spans="1:10" ht="15.6">
      <c r="A3" s="30"/>
      <c r="B3" s="30"/>
      <c r="C3" s="30"/>
      <c r="D3" s="30"/>
      <c r="E3" s="30"/>
      <c r="F3" s="30"/>
      <c r="G3" s="30"/>
      <c r="H3" s="30"/>
      <c r="I3" s="30"/>
    </row>
    <row r="4" spans="1:10">
      <c r="A4" s="2"/>
      <c r="B4" s="2"/>
      <c r="C4" s="2"/>
      <c r="D4" s="2"/>
      <c r="E4" s="2"/>
      <c r="F4" s="2"/>
      <c r="G4" s="2"/>
      <c r="H4" s="2"/>
      <c r="I4" s="2"/>
    </row>
    <row r="5" spans="1:10">
      <c r="A5" s="3" t="s">
        <v>1</v>
      </c>
      <c r="B5" s="4">
        <v>0.08</v>
      </c>
    </row>
    <row r="6" spans="1:10">
      <c r="A6" s="3"/>
      <c r="B6" s="5"/>
    </row>
    <row r="7" spans="1:10">
      <c r="A7" t="s">
        <v>2</v>
      </c>
      <c r="D7" s="3" t="s">
        <v>3</v>
      </c>
      <c r="H7" s="3"/>
    </row>
    <row r="8" spans="1:10">
      <c r="B8" s="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3" t="s">
        <v>4</v>
      </c>
    </row>
    <row r="9" spans="1:10">
      <c r="A9" t="s">
        <v>5</v>
      </c>
      <c r="B9" s="8">
        <f>D28</f>
        <v>11250</v>
      </c>
      <c r="C9" s="8">
        <f>200+B31+B32</f>
        <v>560</v>
      </c>
      <c r="D9" s="8">
        <f>B31+B32</f>
        <v>360</v>
      </c>
      <c r="E9" s="8">
        <f>B31+B32</f>
        <v>360</v>
      </c>
      <c r="F9" s="8">
        <f>B31+B32</f>
        <v>360</v>
      </c>
      <c r="G9" s="8">
        <f>B31+B32</f>
        <v>360</v>
      </c>
    </row>
    <row r="10" spans="1:10">
      <c r="A10" t="s">
        <v>6</v>
      </c>
      <c r="B10" s="9">
        <f>ROUND(1/(1+$B$5)^B$8,2)</f>
        <v>1</v>
      </c>
      <c r="C10" s="9">
        <f>ROUND(1/(1+$B$5)^C$8,2)</f>
        <v>0.93</v>
      </c>
      <c r="D10" s="9">
        <f>ROUND(1/(1+$B$5)^D$8,2)</f>
        <v>0.86</v>
      </c>
      <c r="E10" s="9">
        <f>ROUND(1/(1+$B$5)^E$8,2)</f>
        <v>0.79</v>
      </c>
      <c r="F10" s="9">
        <f t="shared" ref="F10:G10" si="0">ROUND(1/(1+$B$5)^F$8,2)</f>
        <v>0.74</v>
      </c>
      <c r="G10" s="9">
        <f t="shared" si="0"/>
        <v>0.68</v>
      </c>
    </row>
    <row r="11" spans="1:10">
      <c r="A11" s="3" t="s">
        <v>7</v>
      </c>
      <c r="B11" s="10">
        <f>B9*B10</f>
        <v>11250</v>
      </c>
      <c r="C11" s="10">
        <f>C9*C10</f>
        <v>520.80000000000007</v>
      </c>
      <c r="D11" s="10">
        <f>D9*D10</f>
        <v>309.60000000000002</v>
      </c>
      <c r="E11" s="10">
        <f>E9*E10</f>
        <v>284.40000000000003</v>
      </c>
      <c r="F11" s="10">
        <f t="shared" ref="F11:G11" si="1">F9*F10</f>
        <v>266.39999999999998</v>
      </c>
      <c r="G11" s="10">
        <f t="shared" si="1"/>
        <v>244.8</v>
      </c>
      <c r="H11" s="11">
        <f>SUM(B11:G11)</f>
        <v>12875.999999999998</v>
      </c>
    </row>
    <row r="13" spans="1:10">
      <c r="A13" t="s">
        <v>8</v>
      </c>
      <c r="B13" s="12">
        <v>0</v>
      </c>
      <c r="C13" s="12">
        <f>D43</f>
        <v>7200</v>
      </c>
      <c r="D13" s="12">
        <f>D43</f>
        <v>7200</v>
      </c>
      <c r="E13" s="12">
        <f>D43</f>
        <v>7200</v>
      </c>
      <c r="F13" s="12">
        <f>D43</f>
        <v>7200</v>
      </c>
      <c r="G13" s="12">
        <f>D43</f>
        <v>7200</v>
      </c>
    </row>
    <row r="14" spans="1:10">
      <c r="A14" t="s">
        <v>6</v>
      </c>
      <c r="B14" s="9">
        <f>ROUND(1/(1+$B$5)^B$8,2)</f>
        <v>1</v>
      </c>
      <c r="C14" s="9">
        <f>ROUND(1/(1+$B$5)^C$8,2)</f>
        <v>0.93</v>
      </c>
      <c r="D14" s="9">
        <f>ROUND(1/(1+$B$5)^D$8,2)</f>
        <v>0.86</v>
      </c>
      <c r="E14" s="9">
        <f>ROUND(1/(1+$B$5)^E$8,2)</f>
        <v>0.79</v>
      </c>
      <c r="F14" s="9">
        <f t="shared" ref="F14:G14" si="2">ROUND(1/(1+$B$5)^F$8,2)</f>
        <v>0.74</v>
      </c>
      <c r="G14" s="9">
        <f t="shared" si="2"/>
        <v>0.68</v>
      </c>
    </row>
    <row r="15" spans="1:10">
      <c r="A15" s="3" t="s">
        <v>9</v>
      </c>
      <c r="B15" s="13">
        <f>B13*B14</f>
        <v>0</v>
      </c>
      <c r="C15" s="10">
        <f>C13*C14</f>
        <v>6696</v>
      </c>
      <c r="D15" s="10">
        <f>D13*D14</f>
        <v>6192</v>
      </c>
      <c r="E15" s="10">
        <f>E13*E14</f>
        <v>5688</v>
      </c>
      <c r="F15" s="10">
        <f t="shared" ref="F15:G15" si="3">F13*F14</f>
        <v>5328</v>
      </c>
      <c r="G15" s="10">
        <f t="shared" si="3"/>
        <v>4896</v>
      </c>
      <c r="H15" s="10">
        <f>SUM(B15:G15)</f>
        <v>28800</v>
      </c>
    </row>
    <row r="17" spans="1:11">
      <c r="A17" t="s">
        <v>10</v>
      </c>
      <c r="B17" s="14">
        <f>B15-B11</f>
        <v>-11250</v>
      </c>
      <c r="C17" s="14">
        <f>C15-C11</f>
        <v>6175.2</v>
      </c>
      <c r="D17" s="14">
        <f>D15-D11</f>
        <v>5882.4</v>
      </c>
      <c r="E17" s="14">
        <f>E15-E11</f>
        <v>5403.6</v>
      </c>
      <c r="F17" s="14">
        <f t="shared" ref="F17:G17" si="4">F15-F11</f>
        <v>5061.6000000000004</v>
      </c>
      <c r="G17" s="14">
        <f t="shared" si="4"/>
        <v>4651.2</v>
      </c>
      <c r="H17" s="11">
        <f>H15-H11</f>
        <v>15924.000000000002</v>
      </c>
      <c r="I17" s="15" t="s">
        <v>11</v>
      </c>
      <c r="K17" s="14"/>
    </row>
    <row r="18" spans="1:11">
      <c r="A18" t="s">
        <v>12</v>
      </c>
      <c r="B18" s="14">
        <f>B17</f>
        <v>-11250</v>
      </c>
      <c r="C18" s="14">
        <f>B18+C17</f>
        <v>-5074.8</v>
      </c>
      <c r="D18" s="22">
        <f>C18+D17</f>
        <v>807.59999999999945</v>
      </c>
      <c r="E18" s="16">
        <f>D18+E17</f>
        <v>6211.2</v>
      </c>
      <c r="F18" s="16">
        <f t="shared" ref="F18:G18" si="5">E18+F17</f>
        <v>11272.8</v>
      </c>
      <c r="G18" s="16">
        <f t="shared" si="5"/>
        <v>15924</v>
      </c>
      <c r="I18" s="17" t="s">
        <v>13</v>
      </c>
    </row>
    <row r="19" spans="1:11">
      <c r="A19" s="31" t="s">
        <v>14</v>
      </c>
      <c r="B19" s="31"/>
      <c r="C19" s="31"/>
      <c r="D19" s="31"/>
      <c r="E19" s="31"/>
      <c r="F19" s="31"/>
      <c r="G19" s="31"/>
      <c r="H19" s="31"/>
    </row>
    <row r="20" spans="1:11">
      <c r="A20" s="3" t="s">
        <v>15</v>
      </c>
      <c r="B20" s="18">
        <f>(H15-H11)/H11</f>
        <v>1.2367194780987887</v>
      </c>
    </row>
    <row r="21" spans="1:11" ht="27">
      <c r="A21" s="19" t="s">
        <v>16</v>
      </c>
      <c r="F21" s="20"/>
    </row>
    <row r="22" spans="1:11">
      <c r="A22" s="3" t="s">
        <v>17</v>
      </c>
    </row>
    <row r="23" spans="1:11">
      <c r="A23" s="26" t="s">
        <v>18</v>
      </c>
    </row>
    <row r="24" spans="1:11">
      <c r="A24" s="24" t="s">
        <v>19</v>
      </c>
      <c r="B24" s="25" t="s">
        <v>20</v>
      </c>
      <c r="C24" s="24" t="s">
        <v>21</v>
      </c>
      <c r="D24" s="25" t="s">
        <v>22</v>
      </c>
    </row>
    <row r="25" spans="1:11">
      <c r="A25" s="26" t="s">
        <v>23</v>
      </c>
      <c r="B25" s="23">
        <v>25</v>
      </c>
      <c r="C25">
        <v>50</v>
      </c>
      <c r="D25" s="23">
        <f>PRODUCT(B25:C25)*2</f>
        <v>2500</v>
      </c>
    </row>
    <row r="26" spans="1:11">
      <c r="A26" s="26" t="s">
        <v>24</v>
      </c>
      <c r="B26" s="23">
        <v>15</v>
      </c>
      <c r="C26">
        <v>50</v>
      </c>
      <c r="D26" s="23">
        <f>PRODUCT(B26:C26)*5</f>
        <v>3750</v>
      </c>
    </row>
    <row r="27" spans="1:11">
      <c r="A27" s="26" t="s">
        <v>25</v>
      </c>
      <c r="B27" s="23">
        <v>5000</v>
      </c>
      <c r="D27" s="23">
        <v>5000</v>
      </c>
    </row>
    <row r="28" spans="1:11">
      <c r="A28" s="24" t="s">
        <v>26</v>
      </c>
      <c r="B28" s="23"/>
      <c r="D28" s="25">
        <f>SUM(D25:D27)</f>
        <v>11250</v>
      </c>
    </row>
    <row r="30" spans="1:11">
      <c r="A30" s="24" t="s">
        <v>32</v>
      </c>
      <c r="B30" s="24" t="s">
        <v>27</v>
      </c>
    </row>
    <row r="31" spans="1:11">
      <c r="A31" s="26" t="s">
        <v>28</v>
      </c>
      <c r="B31" s="23">
        <v>150</v>
      </c>
      <c r="C31" s="26" t="s">
        <v>29</v>
      </c>
    </row>
    <row r="32" spans="1:11">
      <c r="A32" s="26" t="s">
        <v>30</v>
      </c>
      <c r="B32" s="23">
        <v>210</v>
      </c>
      <c r="C32" s="26"/>
    </row>
    <row r="34" spans="1:4">
      <c r="A34" s="24" t="s">
        <v>8</v>
      </c>
      <c r="B34" s="24" t="s">
        <v>31</v>
      </c>
      <c r="C34" s="24" t="s">
        <v>37</v>
      </c>
      <c r="D34" s="24" t="s">
        <v>4</v>
      </c>
    </row>
    <row r="35" spans="1:4">
      <c r="A35" s="26" t="s">
        <v>33</v>
      </c>
      <c r="B35" s="23"/>
      <c r="D35" s="25"/>
    </row>
    <row r="36" spans="1:4">
      <c r="A36" s="26" t="s">
        <v>34</v>
      </c>
      <c r="B36" s="23">
        <f>120*20*40</f>
        <v>96000</v>
      </c>
      <c r="C36">
        <v>2</v>
      </c>
      <c r="D36" s="23">
        <f>(B36*C36)*3/100</f>
        <v>5760</v>
      </c>
    </row>
    <row r="37" spans="1:4">
      <c r="A37" s="26" t="s">
        <v>44</v>
      </c>
      <c r="B37" s="23">
        <f>240*10*20</f>
        <v>48000</v>
      </c>
      <c r="D37" s="23">
        <f>B37*3/100</f>
        <v>1440</v>
      </c>
    </row>
    <row r="38" spans="1:4">
      <c r="A38" s="26" t="s">
        <v>35</v>
      </c>
      <c r="B38" s="23"/>
      <c r="D38" s="23"/>
    </row>
    <row r="39" spans="1:4">
      <c r="A39" s="26" t="s">
        <v>40</v>
      </c>
      <c r="B39" s="23"/>
      <c r="D39" s="23"/>
    </row>
    <row r="40" spans="1:4">
      <c r="A40" s="26" t="s">
        <v>36</v>
      </c>
      <c r="B40" s="23"/>
      <c r="D40" s="23"/>
    </row>
    <row r="41" spans="1:4">
      <c r="A41" s="26" t="s">
        <v>38</v>
      </c>
      <c r="B41" s="23"/>
      <c r="D41" s="23"/>
    </row>
    <row r="42" spans="1:4">
      <c r="A42" s="26" t="s">
        <v>39</v>
      </c>
      <c r="B42" s="23"/>
      <c r="D42" s="23"/>
    </row>
    <row r="43" spans="1:4">
      <c r="A43" s="28" t="s">
        <v>41</v>
      </c>
      <c r="B43" s="23">
        <f>B36*C36+B37</f>
        <v>240000</v>
      </c>
      <c r="D43" s="25">
        <f>D36+D37</f>
        <v>7200</v>
      </c>
    </row>
  </sheetData>
  <mergeCells count="3">
    <mergeCell ref="A1:I1"/>
    <mergeCell ref="A3:I3"/>
    <mergeCell ref="A19:H1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b568ea-dbf3-4dba-84d0-87559ad5801e" xsi:nil="true"/>
    <lcf76f155ced4ddcb4097134ff3c332f xmlns="a65ae7f0-2710-4003-b7fa-618684872d6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6BB54714A87E44B6805EF88D52425B" ma:contentTypeVersion="8" ma:contentTypeDescription="Creare un nuovo documento." ma:contentTypeScope="" ma:versionID="5c71c1c2042618d9373de38b14a2ac95">
  <xsd:schema xmlns:xsd="http://www.w3.org/2001/XMLSchema" xmlns:xs="http://www.w3.org/2001/XMLSchema" xmlns:p="http://schemas.microsoft.com/office/2006/metadata/properties" xmlns:ns2="a65ae7f0-2710-4003-b7fa-618684872d6b" xmlns:ns3="b8b568ea-dbf3-4dba-84d0-87559ad5801e" targetNamespace="http://schemas.microsoft.com/office/2006/metadata/properties" ma:root="true" ma:fieldsID="8deb7c58249d2edc280fc2f01946e195" ns2:_="" ns3:_="">
    <xsd:import namespace="a65ae7f0-2710-4003-b7fa-618684872d6b"/>
    <xsd:import namespace="b8b568ea-dbf3-4dba-84d0-87559ad58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ae7f0-2710-4003-b7fa-618684872d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15f82a6a-8e37-4253-84f4-d1f37f6741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568ea-dbf3-4dba-84d0-87559ad5801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abf3314-e0ff-4e3a-80f6-729ab3cc0121}" ma:internalName="TaxCatchAll" ma:showField="CatchAllData" ma:web="b8b568ea-dbf3-4dba-84d0-87559ad580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F86B4F-6EFE-45DD-8259-E6562A87E035}">
  <ds:schemaRefs>
    <ds:schemaRef ds:uri="http://schemas.microsoft.com/office/2006/metadata/properties"/>
    <ds:schemaRef ds:uri="http://schemas.microsoft.com/office/infopath/2007/PartnerControls"/>
    <ds:schemaRef ds:uri="e86a63c2-7291-4cd2-9ba5-95d203bf00ef"/>
  </ds:schemaRefs>
</ds:datastoreItem>
</file>

<file path=customXml/itemProps2.xml><?xml version="1.0" encoding="utf-8"?>
<ds:datastoreItem xmlns:ds="http://schemas.openxmlformats.org/officeDocument/2006/customXml" ds:itemID="{9C6148B6-DBA2-4208-B61D-9A20233F53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2FFBB1-600A-47D4-9151-ADF8A323CD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Exhibit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Domenico Antonio Tropeano</dc:creator>
  <cp:keywords/>
  <dc:description/>
  <cp:lastModifiedBy>gerardo iuliano</cp:lastModifiedBy>
  <cp:revision/>
  <dcterms:created xsi:type="dcterms:W3CDTF">2018-10-19T14:37:36Z</dcterms:created>
  <dcterms:modified xsi:type="dcterms:W3CDTF">2022-11-05T19:49:40Z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0x010100AD6BB54714A87E44B6805EF88D52425B</vt:lpwstr>
  </property>
</Properties>
</file>