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Windows\SystemTemp\"/>
    </mc:Choice>
  </mc:AlternateContent>
  <xr:revisionPtr revIDLastSave="0" documentId="13_ncr:1_{F9305AAB-BDB9-405A-8D4F-2174FAC2EE6C}" xr6:coauthVersionLast="47" xr6:coauthVersionMax="47" xr10:uidLastSave="{00000000-0000-0000-0000-000000000000}"/>
  <bookViews>
    <workbookView xWindow="-60" yWindow="-60" windowWidth="15480" windowHeight="11640" firstSheet="3" activeTab="3" xr2:uid="{00000000-000D-0000-FFFF-FFFF00000000}"/>
  </bookViews>
  <sheets>
    <sheet name="Data" sheetId="1" state="hidden" r:id="rId1"/>
    <sheet name="Report" sheetId="2" state="hidden" r:id="rId2"/>
    <sheet name="Hoja1" sheetId="6" state="hidden" r:id="rId3"/>
    <sheet name="Summary" sheetId="3" r:id="rId4"/>
    <sheet name="Languages" sheetId="4" state="hidden" r:id="rId5"/>
  </sheets>
  <definedNames>
    <definedName name="_xlnm._FilterDatabase" localSheetId="2" hidden="1">Hoja1!$A$1:$C$69</definedName>
    <definedName name="_xlnm._FilterDatabase" localSheetId="1" hidden="1">Report!$A$10:$W$757</definedName>
    <definedName name="AllData">Report!$A$10:$AO$38</definedName>
    <definedName name="SegmentaciónDeDatos_LOCACION">#N/A</definedName>
    <definedName name="SegmentaciónDeDatos_OPERADOR_LOGISTICO">#N/A</definedName>
  </definedNames>
  <calcPr calcId="191029"/>
  <pivotCaches>
    <pivotCache cacheId="127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3" i="3"/>
  <c r="B5" i="3" s="1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L38" i="2" s="1"/>
  <c r="N38" i="2" s="1"/>
  <c r="U38" i="2"/>
  <c r="T38" i="2"/>
  <c r="R38" i="2"/>
  <c r="S38" i="2" s="1"/>
  <c r="P38" i="2"/>
  <c r="Q38" i="2" s="1"/>
  <c r="O38" i="2"/>
  <c r="M38" i="2"/>
  <c r="G38" i="2"/>
  <c r="F38" i="2"/>
  <c r="E38" i="2"/>
  <c r="D38" i="2"/>
  <c r="C38" i="2"/>
  <c r="B38" i="2"/>
  <c r="K38" i="2" s="1"/>
  <c r="A38" i="2"/>
  <c r="H38" i="2" s="1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L37" i="2" s="1"/>
  <c r="N37" i="2" s="1"/>
  <c r="U37" i="2"/>
  <c r="T37" i="2"/>
  <c r="R37" i="2"/>
  <c r="S37" i="2" s="1"/>
  <c r="P37" i="2"/>
  <c r="Q37" i="2" s="1"/>
  <c r="O37" i="2"/>
  <c r="M37" i="2"/>
  <c r="G37" i="2"/>
  <c r="F37" i="2"/>
  <c r="E37" i="2"/>
  <c r="D37" i="2"/>
  <c r="C37" i="2"/>
  <c r="B37" i="2"/>
  <c r="K37" i="2" s="1"/>
  <c r="A37" i="2"/>
  <c r="H37" i="2" s="1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R36" i="2"/>
  <c r="P36" i="2"/>
  <c r="L36" i="2"/>
  <c r="G36" i="2"/>
  <c r="F36" i="2"/>
  <c r="E36" i="2"/>
  <c r="D36" i="2"/>
  <c r="C36" i="2"/>
  <c r="B36" i="2"/>
  <c r="K36" i="2" s="1"/>
  <c r="A36" i="2"/>
  <c r="H36" i="2" s="1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R35" i="2"/>
  <c r="S35" i="2" s="1"/>
  <c r="P35" i="2"/>
  <c r="Q35" i="2" s="1"/>
  <c r="M35" i="2"/>
  <c r="L35" i="2"/>
  <c r="K35" i="2"/>
  <c r="J35" i="2"/>
  <c r="H35" i="2"/>
  <c r="G35" i="2"/>
  <c r="F35" i="2"/>
  <c r="E35" i="2"/>
  <c r="D35" i="2"/>
  <c r="C35" i="2"/>
  <c r="B35" i="2"/>
  <c r="A35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L34" i="2" s="1"/>
  <c r="N34" i="2" s="1"/>
  <c r="U34" i="2"/>
  <c r="T34" i="2"/>
  <c r="R34" i="2"/>
  <c r="S34" i="2" s="1"/>
  <c r="P34" i="2"/>
  <c r="Q34" i="2" s="1"/>
  <c r="O34" i="2"/>
  <c r="M34" i="2"/>
  <c r="G34" i="2"/>
  <c r="F34" i="2"/>
  <c r="E34" i="2"/>
  <c r="D34" i="2"/>
  <c r="C34" i="2"/>
  <c r="B34" i="2"/>
  <c r="K34" i="2" s="1"/>
  <c r="A34" i="2"/>
  <c r="H34" i="2" s="1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L33" i="2" s="1"/>
  <c r="N33" i="2" s="1"/>
  <c r="U33" i="2"/>
  <c r="T33" i="2"/>
  <c r="R33" i="2"/>
  <c r="S33" i="2" s="1"/>
  <c r="P33" i="2"/>
  <c r="Q33" i="2" s="1"/>
  <c r="O33" i="2"/>
  <c r="M33" i="2"/>
  <c r="G33" i="2"/>
  <c r="F33" i="2"/>
  <c r="E33" i="2"/>
  <c r="D33" i="2"/>
  <c r="C33" i="2"/>
  <c r="B33" i="2"/>
  <c r="K33" i="2" s="1"/>
  <c r="A33" i="2"/>
  <c r="H33" i="2" s="1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R32" i="2"/>
  <c r="P32" i="2"/>
  <c r="L32" i="2"/>
  <c r="G32" i="2"/>
  <c r="F32" i="2"/>
  <c r="E32" i="2"/>
  <c r="D32" i="2"/>
  <c r="C32" i="2"/>
  <c r="B32" i="2"/>
  <c r="J32" i="2" s="1"/>
  <c r="A32" i="2"/>
  <c r="H32" i="2" s="1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R31" i="2"/>
  <c r="S31" i="2" s="1"/>
  <c r="P31" i="2"/>
  <c r="Q31" i="2" s="1"/>
  <c r="O31" i="2"/>
  <c r="M31" i="2"/>
  <c r="L31" i="2"/>
  <c r="N31" i="2" s="1"/>
  <c r="K31" i="2"/>
  <c r="J31" i="2"/>
  <c r="H31" i="2"/>
  <c r="G31" i="2"/>
  <c r="F31" i="2"/>
  <c r="E31" i="2"/>
  <c r="D31" i="2"/>
  <c r="C31" i="2"/>
  <c r="B31" i="2"/>
  <c r="A31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L30" i="2" s="1"/>
  <c r="N30" i="2" s="1"/>
  <c r="U30" i="2"/>
  <c r="T30" i="2"/>
  <c r="R30" i="2"/>
  <c r="S30" i="2" s="1"/>
  <c r="P30" i="2"/>
  <c r="Q30" i="2" s="1"/>
  <c r="O30" i="2"/>
  <c r="M30" i="2"/>
  <c r="G30" i="2"/>
  <c r="F30" i="2"/>
  <c r="E30" i="2"/>
  <c r="D30" i="2"/>
  <c r="C30" i="2"/>
  <c r="B30" i="2"/>
  <c r="K30" i="2" s="1"/>
  <c r="A30" i="2"/>
  <c r="H30" i="2" s="1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L29" i="2" s="1"/>
  <c r="N29" i="2" s="1"/>
  <c r="U29" i="2"/>
  <c r="T29" i="2"/>
  <c r="R29" i="2"/>
  <c r="S29" i="2" s="1"/>
  <c r="P29" i="2"/>
  <c r="Q29" i="2" s="1"/>
  <c r="O29" i="2"/>
  <c r="M29" i="2"/>
  <c r="G29" i="2"/>
  <c r="F29" i="2"/>
  <c r="E29" i="2"/>
  <c r="D29" i="2"/>
  <c r="C29" i="2"/>
  <c r="B29" i="2"/>
  <c r="K29" i="2" s="1"/>
  <c r="A29" i="2"/>
  <c r="H29" i="2" s="1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R28" i="2"/>
  <c r="P28" i="2"/>
  <c r="Q28" i="2" s="1"/>
  <c r="M28" i="2"/>
  <c r="S28" i="2" s="1"/>
  <c r="L28" i="2"/>
  <c r="G28" i="2"/>
  <c r="F28" i="2"/>
  <c r="E28" i="2"/>
  <c r="D28" i="2"/>
  <c r="C28" i="2"/>
  <c r="B28" i="2"/>
  <c r="J28" i="2" s="1"/>
  <c r="A28" i="2"/>
  <c r="H28" i="2" s="1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R27" i="2"/>
  <c r="S27" i="2" s="1"/>
  <c r="P27" i="2"/>
  <c r="Q27" i="2" s="1"/>
  <c r="O27" i="2"/>
  <c r="M27" i="2"/>
  <c r="L27" i="2"/>
  <c r="N27" i="2" s="1"/>
  <c r="K27" i="2"/>
  <c r="J27" i="2"/>
  <c r="H27" i="2"/>
  <c r="G27" i="2"/>
  <c r="F27" i="2"/>
  <c r="E27" i="2"/>
  <c r="D27" i="2"/>
  <c r="C27" i="2"/>
  <c r="B27" i="2"/>
  <c r="A27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L26" i="2" s="1"/>
  <c r="N26" i="2" s="1"/>
  <c r="U26" i="2"/>
  <c r="T26" i="2"/>
  <c r="R26" i="2"/>
  <c r="S26" i="2" s="1"/>
  <c r="P26" i="2"/>
  <c r="Q26" i="2" s="1"/>
  <c r="O26" i="2"/>
  <c r="M26" i="2"/>
  <c r="G26" i="2"/>
  <c r="F26" i="2"/>
  <c r="E26" i="2"/>
  <c r="D26" i="2"/>
  <c r="C26" i="2"/>
  <c r="B26" i="2"/>
  <c r="J26" i="2" s="1"/>
  <c r="A26" i="2"/>
  <c r="H26" i="2" s="1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L25" i="2" s="1"/>
  <c r="N25" i="2" s="1"/>
  <c r="U25" i="2"/>
  <c r="T25" i="2"/>
  <c r="R25" i="2"/>
  <c r="S25" i="2" s="1"/>
  <c r="P25" i="2"/>
  <c r="Q25" i="2" s="1"/>
  <c r="O25" i="2"/>
  <c r="M25" i="2"/>
  <c r="G25" i="2"/>
  <c r="F25" i="2"/>
  <c r="E25" i="2"/>
  <c r="D25" i="2"/>
  <c r="C25" i="2"/>
  <c r="B25" i="2"/>
  <c r="K25" i="2" s="1"/>
  <c r="A25" i="2"/>
  <c r="H25" i="2" s="1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R24" i="2"/>
  <c r="S24" i="2" s="1"/>
  <c r="P24" i="2"/>
  <c r="Q24" i="2" s="1"/>
  <c r="M24" i="2"/>
  <c r="L24" i="2"/>
  <c r="G24" i="2"/>
  <c r="F24" i="2"/>
  <c r="E24" i="2"/>
  <c r="D24" i="2"/>
  <c r="C24" i="2"/>
  <c r="B24" i="2"/>
  <c r="K24" i="2" s="1"/>
  <c r="A24" i="2"/>
  <c r="H24" i="2" s="1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R23" i="2"/>
  <c r="S23" i="2" s="1"/>
  <c r="P23" i="2"/>
  <c r="Q23" i="2" s="1"/>
  <c r="O23" i="2"/>
  <c r="M23" i="2"/>
  <c r="L23" i="2"/>
  <c r="N23" i="2" s="1"/>
  <c r="K23" i="2"/>
  <c r="J23" i="2"/>
  <c r="H23" i="2"/>
  <c r="G23" i="2"/>
  <c r="F23" i="2"/>
  <c r="E23" i="2"/>
  <c r="D23" i="2"/>
  <c r="C23" i="2"/>
  <c r="B23" i="2"/>
  <c r="A23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L22" i="2" s="1"/>
  <c r="N22" i="2" s="1"/>
  <c r="U22" i="2"/>
  <c r="T22" i="2"/>
  <c r="R22" i="2"/>
  <c r="S22" i="2" s="1"/>
  <c r="P22" i="2"/>
  <c r="Q22" i="2" s="1"/>
  <c r="O22" i="2"/>
  <c r="M22" i="2"/>
  <c r="G22" i="2"/>
  <c r="F22" i="2"/>
  <c r="E22" i="2"/>
  <c r="D22" i="2"/>
  <c r="C22" i="2"/>
  <c r="B22" i="2"/>
  <c r="K22" i="2" s="1"/>
  <c r="A22" i="2"/>
  <c r="H22" i="2" s="1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L21" i="2" s="1"/>
  <c r="N21" i="2" s="1"/>
  <c r="U21" i="2"/>
  <c r="T21" i="2"/>
  <c r="R21" i="2"/>
  <c r="S21" i="2" s="1"/>
  <c r="P21" i="2"/>
  <c r="Q21" i="2" s="1"/>
  <c r="O21" i="2"/>
  <c r="M21" i="2"/>
  <c r="G21" i="2"/>
  <c r="F21" i="2"/>
  <c r="E21" i="2"/>
  <c r="D21" i="2"/>
  <c r="C21" i="2"/>
  <c r="B21" i="2"/>
  <c r="J21" i="2" s="1"/>
  <c r="A21" i="2"/>
  <c r="H21" i="2" s="1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R20" i="2"/>
  <c r="S20" i="2" s="1"/>
  <c r="P20" i="2"/>
  <c r="Q20" i="2" s="1"/>
  <c r="O20" i="2"/>
  <c r="M20" i="2"/>
  <c r="L20" i="2"/>
  <c r="N20" i="2" s="1"/>
  <c r="G20" i="2"/>
  <c r="F20" i="2"/>
  <c r="E20" i="2"/>
  <c r="D20" i="2"/>
  <c r="C20" i="2"/>
  <c r="B20" i="2"/>
  <c r="J20" i="2" s="1"/>
  <c r="A20" i="2"/>
  <c r="H20" i="2" s="1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R19" i="2"/>
  <c r="S19" i="2" s="1"/>
  <c r="P19" i="2"/>
  <c r="Q19" i="2" s="1"/>
  <c r="O19" i="2"/>
  <c r="M19" i="2"/>
  <c r="L19" i="2"/>
  <c r="N19" i="2" s="1"/>
  <c r="K19" i="2"/>
  <c r="J19" i="2"/>
  <c r="H19" i="2"/>
  <c r="G19" i="2"/>
  <c r="F19" i="2"/>
  <c r="E19" i="2"/>
  <c r="D19" i="2"/>
  <c r="C19" i="2"/>
  <c r="B19" i="2"/>
  <c r="A19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L18" i="2" s="1"/>
  <c r="N18" i="2" s="1"/>
  <c r="U18" i="2"/>
  <c r="T18" i="2"/>
  <c r="R18" i="2"/>
  <c r="S18" i="2" s="1"/>
  <c r="P18" i="2"/>
  <c r="Q18" i="2" s="1"/>
  <c r="O18" i="2"/>
  <c r="M18" i="2"/>
  <c r="G18" i="2"/>
  <c r="F18" i="2"/>
  <c r="E18" i="2"/>
  <c r="D18" i="2"/>
  <c r="C18" i="2"/>
  <c r="B18" i="2"/>
  <c r="K18" i="2" s="1"/>
  <c r="A18" i="2"/>
  <c r="H18" i="2" s="1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L17" i="2" s="1"/>
  <c r="N17" i="2" s="1"/>
  <c r="U17" i="2"/>
  <c r="T17" i="2"/>
  <c r="R17" i="2"/>
  <c r="S17" i="2" s="1"/>
  <c r="P17" i="2"/>
  <c r="Q17" i="2" s="1"/>
  <c r="O17" i="2"/>
  <c r="M17" i="2"/>
  <c r="G17" i="2"/>
  <c r="F17" i="2"/>
  <c r="E17" i="2"/>
  <c r="D17" i="2"/>
  <c r="C17" i="2"/>
  <c r="B17" i="2"/>
  <c r="K17" i="2" s="1"/>
  <c r="A17" i="2"/>
  <c r="H17" i="2" s="1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R16" i="2"/>
  <c r="S16" i="2" s="1"/>
  <c r="P16" i="2"/>
  <c r="Q16" i="2" s="1"/>
  <c r="O16" i="2"/>
  <c r="M16" i="2"/>
  <c r="L16" i="2"/>
  <c r="N16" i="2" s="1"/>
  <c r="G16" i="2"/>
  <c r="F16" i="2"/>
  <c r="E16" i="2"/>
  <c r="D16" i="2"/>
  <c r="C16" i="2"/>
  <c r="B16" i="2"/>
  <c r="J16" i="2" s="1"/>
  <c r="A16" i="2"/>
  <c r="H16" i="2" s="1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R15" i="2"/>
  <c r="S15" i="2" s="1"/>
  <c r="P15" i="2"/>
  <c r="Q15" i="2" s="1"/>
  <c r="O15" i="2"/>
  <c r="M15" i="2"/>
  <c r="L15" i="2"/>
  <c r="N15" i="2" s="1"/>
  <c r="K15" i="2"/>
  <c r="J15" i="2"/>
  <c r="H15" i="2"/>
  <c r="G15" i="2"/>
  <c r="F15" i="2"/>
  <c r="E15" i="2"/>
  <c r="D15" i="2"/>
  <c r="C15" i="2"/>
  <c r="B15" i="2"/>
  <c r="A15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L14" i="2" s="1"/>
  <c r="N14" i="2" s="1"/>
  <c r="U14" i="2"/>
  <c r="T14" i="2"/>
  <c r="R14" i="2"/>
  <c r="S14" i="2" s="1"/>
  <c r="P14" i="2"/>
  <c r="Q14" i="2" s="1"/>
  <c r="O14" i="2"/>
  <c r="M14" i="2"/>
  <c r="G14" i="2"/>
  <c r="F14" i="2"/>
  <c r="E14" i="2"/>
  <c r="D14" i="2"/>
  <c r="C14" i="2"/>
  <c r="B14" i="2"/>
  <c r="K14" i="2" s="1"/>
  <c r="A14" i="2"/>
  <c r="H14" i="2" s="1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L13" i="2" s="1"/>
  <c r="N13" i="2" s="1"/>
  <c r="U13" i="2"/>
  <c r="T13" i="2"/>
  <c r="R13" i="2"/>
  <c r="S13" i="2" s="1"/>
  <c r="P13" i="2"/>
  <c r="Q13" i="2" s="1"/>
  <c r="O13" i="2"/>
  <c r="M13" i="2"/>
  <c r="G13" i="2"/>
  <c r="F13" i="2"/>
  <c r="E13" i="2"/>
  <c r="D13" i="2"/>
  <c r="C13" i="2"/>
  <c r="B13" i="2"/>
  <c r="J13" i="2" s="1"/>
  <c r="A13" i="2"/>
  <c r="H13" i="2" s="1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R12" i="2"/>
  <c r="S12" i="2" s="1"/>
  <c r="P12" i="2"/>
  <c r="Q12" i="2" s="1"/>
  <c r="O12" i="2"/>
  <c r="M12" i="2"/>
  <c r="L12" i="2"/>
  <c r="N12" i="2" s="1"/>
  <c r="G12" i="2"/>
  <c r="F12" i="2"/>
  <c r="E12" i="2"/>
  <c r="D12" i="2"/>
  <c r="C12" i="2"/>
  <c r="B12" i="2"/>
  <c r="J12" i="2" s="1"/>
  <c r="A12" i="2"/>
  <c r="H12" i="2" s="1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R11" i="2"/>
  <c r="S11" i="2" s="1"/>
  <c r="P11" i="2"/>
  <c r="Q11" i="2" s="1"/>
  <c r="O11" i="2"/>
  <c r="M11" i="2"/>
  <c r="L11" i="2"/>
  <c r="N11" i="2" s="1"/>
  <c r="K11" i="2"/>
  <c r="J11" i="2"/>
  <c r="H11" i="2"/>
  <c r="G11" i="2"/>
  <c r="F11" i="2"/>
  <c r="E11" i="2"/>
  <c r="D11" i="2"/>
  <c r="C11" i="2"/>
  <c r="B11" i="2"/>
  <c r="A11" i="2"/>
  <c r="B8" i="2"/>
  <c r="B7" i="2"/>
  <c r="B6" i="2"/>
  <c r="B4" i="2"/>
  <c r="B3" i="2"/>
  <c r="B5" i="2" s="1"/>
  <c r="O35" i="2" l="1"/>
  <c r="N35" i="2" s="1"/>
  <c r="J36" i="2"/>
  <c r="K16" i="2"/>
  <c r="K28" i="2"/>
  <c r="K32" i="2"/>
  <c r="M32" i="2"/>
  <c r="Q32" i="2" s="1"/>
  <c r="M36" i="2"/>
  <c r="S36" i="2" s="1"/>
  <c r="O24" i="2"/>
  <c r="N24" i="2" s="1"/>
  <c r="O28" i="2"/>
  <c r="N28" i="2" s="1"/>
  <c r="O32" i="2"/>
  <c r="N32" i="2" s="1"/>
  <c r="O36" i="2"/>
  <c r="N36" i="2" s="1"/>
  <c r="K12" i="2"/>
  <c r="J25" i="2"/>
  <c r="J29" i="2"/>
  <c r="J33" i="2"/>
  <c r="J37" i="2"/>
  <c r="K20" i="2"/>
  <c r="J17" i="2"/>
  <c r="K21" i="2"/>
  <c r="J24" i="2"/>
  <c r="K13" i="2"/>
  <c r="J30" i="2"/>
  <c r="J34" i="2"/>
  <c r="J38" i="2"/>
  <c r="J14" i="2"/>
  <c r="J18" i="2"/>
  <c r="J22" i="2"/>
  <c r="K26" i="2"/>
  <c r="S32" i="2" l="1"/>
  <c r="Q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</author>
  </authors>
  <commentList>
    <comment ref="A1" authorId="0" shapeId="0" xr:uid="{00000000-0006-0000-0000-000001000000}">
      <text>
        <r>
          <rPr>
            <sz val="10"/>
            <rFont val="Arial"/>
            <family val="2"/>
          </rPr>
          <t>RiskManagement.25</t>
        </r>
      </text>
    </comment>
  </commentList>
</comments>
</file>

<file path=xl/sharedStrings.xml><?xml version="1.0" encoding="utf-8"?>
<sst xmlns="http://schemas.openxmlformats.org/spreadsheetml/2006/main" count="1165" uniqueCount="962">
  <si>
    <t>Data</t>
  </si>
  <si>
    <t>DeviceGroup</t>
  </si>
  <si>
    <t>DeviceName</t>
  </si>
  <si>
    <t>DeviceId</t>
  </si>
  <si>
    <t>DeviceComment</t>
  </si>
  <si>
    <t>DriverGroup</t>
  </si>
  <si>
    <t>GroupName</t>
  </si>
  <si>
    <t>GroupId</t>
  </si>
  <si>
    <t>GroupComment</t>
  </si>
  <si>
    <t>RiskManagementSpeedLimit1Count</t>
  </si>
  <si>
    <t>RiskManagementSpeedLimit2Count</t>
  </si>
  <si>
    <t>RiskManagementSpeedLimit3Count</t>
  </si>
  <si>
    <t>RiskManagementAverageSpeed</t>
  </si>
  <si>
    <t>RiskManagementStopUnder10Count</t>
  </si>
  <si>
    <t>RiskManagementStopOver10Count</t>
  </si>
  <si>
    <t>RiskManagementStopOver20Count</t>
  </si>
  <si>
    <t>RiskManagementStopOver30Count</t>
  </si>
  <si>
    <t>RiskManagementStopOver40Count</t>
  </si>
  <si>
    <t>RiskManagementStopOver50Count</t>
  </si>
  <si>
    <t>RiskManagementIdlingOver5Count</t>
  </si>
  <si>
    <t>RiskManagementIdlingDuration</t>
  </si>
  <si>
    <t>RiskManagementAfterHoursTripCount</t>
  </si>
  <si>
    <t>RiskManagementTotalDistance</t>
  </si>
  <si>
    <t>RiskManagementTotalStopsCount</t>
  </si>
  <si>
    <t>RiskManagementAux1</t>
  </si>
  <si>
    <t>RiskManagementExceptionRule1</t>
  </si>
  <si>
    <t>RiskManagementExceptionRule1Duration</t>
  </si>
  <si>
    <t>RiskManagementExceptionRule1Count</t>
  </si>
  <si>
    <t>RiskManagementExceptionRule2</t>
  </si>
  <si>
    <t>RiskManagementExceptionRule2Duration</t>
  </si>
  <si>
    <t>RiskManagementExceptionRule2Count</t>
  </si>
  <si>
    <t>RiskManagementExceptionRule3</t>
  </si>
  <si>
    <t>RiskManagementExceptionRule3Duration</t>
  </si>
  <si>
    <t>RiskManagementExceptionRule3Count</t>
  </si>
  <si>
    <t>RiskManagementExceptionRule4</t>
  </si>
  <si>
    <t>RiskManagementExceptionRule4Duration</t>
  </si>
  <si>
    <t>RiskManagementExceptionRule4Count</t>
  </si>
  <si>
    <t>RiskManagementExceptionRule5</t>
  </si>
  <si>
    <t>RiskManagementExceptionRule5Duration</t>
  </si>
  <si>
    <t>RiskManagementExceptionRule5Count</t>
  </si>
  <si>
    <t>RiskManagementExceptionRule6</t>
  </si>
  <si>
    <t>RiskManagementExceptionRule6Duration</t>
  </si>
  <si>
    <t>RiskManagementExceptionRule6Count</t>
  </si>
  <si>
    <t>RunDate</t>
  </si>
  <si>
    <t>FromDate</t>
  </si>
  <si>
    <t>ToDate</t>
  </si>
  <si>
    <t>CompanyName</t>
  </si>
  <si>
    <t>DistanceUnit</t>
  </si>
  <si>
    <t>km</t>
  </si>
  <si>
    <t>SpeedUnit</t>
  </si>
  <si>
    <t>km/h</t>
  </si>
  <si>
    <t>SendReport</t>
  </si>
  <si>
    <t>RiskManagementPeriodNumber</t>
  </si>
  <si>
    <t>RiskManagementPeriodStartDate</t>
  </si>
  <si>
    <t>RiskManagementPeriodEndDate</t>
  </si>
  <si>
    <t>LastModifiedUser</t>
  </si>
  <si>
    <t>RiskManagementExceptionRule1Distance</t>
  </si>
  <si>
    <t>RiskManagementExceptionRule2Distance</t>
  </si>
  <si>
    <t>RiskManagementExceptionRule3Distance</t>
  </si>
  <si>
    <t>RiskManagementExceptionRule4Distance</t>
  </si>
  <si>
    <t>RiskManagementExceptionRule5Distance</t>
  </si>
  <si>
    <t>RiskManagementExceptionRule6Distance</t>
  </si>
  <si>
    <t>RiskManagementTotalDrivingDuration</t>
  </si>
  <si>
    <t>UserName</t>
  </si>
  <si>
    <t>UserId</t>
  </si>
  <si>
    <t>UserComment</t>
  </si>
  <si>
    <t>English</t>
  </si>
  <si>
    <t>French</t>
  </si>
  <si>
    <t>Spanish</t>
  </si>
  <si>
    <t>German</t>
  </si>
  <si>
    <t>Japanese</t>
  </si>
  <si>
    <t>**Item</t>
  </si>
  <si>
    <t>**Group</t>
  </si>
  <si>
    <t>**Period Number</t>
  </si>
  <si>
    <t>**Period Start Date</t>
  </si>
  <si>
    <t>**Period End Date</t>
  </si>
  <si>
    <t>**Speed &gt; Limit 1</t>
  </si>
  <si>
    <t>**Speed &gt; Limit 2</t>
  </si>
  <si>
    <t>**Speed &gt; Limit 3</t>
  </si>
  <si>
    <t>**Average Speed</t>
  </si>
  <si>
    <t>**Stop &lt; 10 mins.</t>
  </si>
  <si>
    <t>**Stop &gt; 10 mins.</t>
  </si>
  <si>
    <t>**Stop &gt; 20 mins.</t>
  </si>
  <si>
    <t>**Stop &gt; 30 mins.</t>
  </si>
  <si>
    <t>**Stop &gt; 40 mins.</t>
  </si>
  <si>
    <t>**Stop &gt; 50 mins.</t>
  </si>
  <si>
    <t>**Idling &gt; 5 mins.</t>
  </si>
  <si>
    <t>**Idling Duration</t>
  </si>
  <si>
    <t>**After Hours Trips</t>
  </si>
  <si>
    <t>**Total Distance</t>
  </si>
  <si>
    <t>**Total Stops</t>
  </si>
  <si>
    <t>**Exception #1 Duration</t>
  </si>
  <si>
    <t>**Exception #1 Count</t>
  </si>
  <si>
    <t>**Exception #1 Distance</t>
  </si>
  <si>
    <t>**Exception #2 Duration</t>
  </si>
  <si>
    <t>**Exception #2 Count</t>
  </si>
  <si>
    <t>**Exception #2 Distance</t>
  </si>
  <si>
    <t>**Exception #3 Duration</t>
  </si>
  <si>
    <t>**Exception #3 Count</t>
  </si>
  <si>
    <t>**Exception #3 Distance</t>
  </si>
  <si>
    <t>**Exception #4 Duration</t>
  </si>
  <si>
    <t>**Exception #4 Count</t>
  </si>
  <si>
    <t>**Exception #4 Distance</t>
  </si>
  <si>
    <t>**Exception #5 Duration</t>
  </si>
  <si>
    <t>**Exception #5 Count</t>
  </si>
  <si>
    <t>**Exception #5 Distance</t>
  </si>
  <si>
    <t>**Exception #6 Duration</t>
  </si>
  <si>
    <t>**Exception #6 Count</t>
  </si>
  <si>
    <t>**Exception #6 Distance</t>
  </si>
  <si>
    <t>**Risk Management Report Summary</t>
  </si>
  <si>
    <t>**Created</t>
  </si>
  <si>
    <t>**From</t>
  </si>
  <si>
    <t>**To</t>
  </si>
  <si>
    <t>**Distance Unit</t>
  </si>
  <si>
    <t>**Speed Unit</t>
  </si>
  <si>
    <t>**Risk Management Report</t>
  </si>
  <si>
    <t>RiskManagementMaxSpeed</t>
  </si>
  <si>
    <t>**Max Speed</t>
  </si>
  <si>
    <t>Élément</t>
  </si>
  <si>
    <t>Artículo</t>
  </si>
  <si>
    <t>Element</t>
  </si>
  <si>
    <t>項目</t>
  </si>
  <si>
    <t>Groupe</t>
  </si>
  <si>
    <t>Grupo</t>
  </si>
  <si>
    <t>Gruppe</t>
  </si>
  <si>
    <t>グループ</t>
  </si>
  <si>
    <t>Numéro de période</t>
  </si>
  <si>
    <t>Número del periodo</t>
  </si>
  <si>
    <t>Periodennummer</t>
  </si>
  <si>
    <t>期間番号</t>
  </si>
  <si>
    <t>Début de la période (date)</t>
  </si>
  <si>
    <t>Fecha de inicio del periodo</t>
  </si>
  <si>
    <t>Periodenanfangsdatum</t>
  </si>
  <si>
    <t>期間開始日</t>
  </si>
  <si>
    <t>Fin de la période (date)</t>
  </si>
  <si>
    <t>Fecha de fin del periodo</t>
  </si>
  <si>
    <t>Periodenenddatum</t>
  </si>
  <si>
    <t>期間終了日</t>
  </si>
  <si>
    <t>Vitesse &gt; Limite 1</t>
  </si>
  <si>
    <t>Velocidad &gt; Límite 1</t>
  </si>
  <si>
    <t>Geschwindigkeit &gt; Grenzwert 1</t>
  </si>
  <si>
    <t>速度 &gt; 制限 1</t>
  </si>
  <si>
    <t>Vitesse &gt; Limite 2</t>
  </si>
  <si>
    <t>Velocidad &gt; Límite 2</t>
  </si>
  <si>
    <t>Geschwindigkeit &gt; Grenzwert 2</t>
  </si>
  <si>
    <t>速度 &gt; 制限 2</t>
  </si>
  <si>
    <t>Vitesse &gt; Limite 3</t>
  </si>
  <si>
    <t>Velocidad &gt; Límite 3</t>
  </si>
  <si>
    <t>Geschwindigkeit &gt; Grenzwert 3</t>
  </si>
  <si>
    <t>速度 &gt; 制限 3</t>
  </si>
  <si>
    <t>La vitesse moyenne</t>
  </si>
  <si>
    <t>Velocidad media</t>
  </si>
  <si>
    <t>Durchschnittsgeschwindigkeit</t>
  </si>
  <si>
    <t>平均スピード</t>
  </si>
  <si>
    <t>Arrêt &lt; 10 min.</t>
  </si>
  <si>
    <t>Parada &lt; 10 min.</t>
  </si>
  <si>
    <t>Stopp &lt; 10 Min.</t>
  </si>
  <si>
    <t>停車 &lt; 10 分</t>
  </si>
  <si>
    <t>Arrêt &gt; 10 min.</t>
  </si>
  <si>
    <t>Parada &gt; 10 min.</t>
  </si>
  <si>
    <t>Stopp &gt; 10 Min.</t>
  </si>
  <si>
    <t>停車 &gt; 10 分</t>
  </si>
  <si>
    <t>Arrêt &gt; 20 min.</t>
  </si>
  <si>
    <t>Parada &gt; 20 min.</t>
  </si>
  <si>
    <t>Stopp &gt; 20 Min.</t>
  </si>
  <si>
    <t>停車 &gt; 20 分</t>
  </si>
  <si>
    <t>Arrêt &gt; 30 min.</t>
  </si>
  <si>
    <t>Parada &gt; 30 min.</t>
  </si>
  <si>
    <t>Stopp &gt; 30 Min.</t>
  </si>
  <si>
    <t>停車 &gt; 30 分</t>
  </si>
  <si>
    <t>Arrêt &gt; 40 min.</t>
  </si>
  <si>
    <t>Parada &gt; 40 min.</t>
  </si>
  <si>
    <t>Stopp &gt; 40 Min.</t>
  </si>
  <si>
    <t>停車 &gt; 40 分</t>
  </si>
  <si>
    <t>Arrêt &gt; 50 min.</t>
  </si>
  <si>
    <t>Parada &gt; 50 min.</t>
  </si>
  <si>
    <t>Stopp &gt; 50 Min.</t>
  </si>
  <si>
    <t>停車 &gt; 50 分</t>
  </si>
  <si>
    <t>Au ralenti &gt; 5 min.</t>
  </si>
  <si>
    <t>En ralentí &gt; 5 min.</t>
  </si>
  <si>
    <t>Motorleerlaufzeit &gt; 5 Min.</t>
  </si>
  <si>
    <t>アイドリング &gt; 5 分</t>
  </si>
  <si>
    <t>Durée de marche au ralenti</t>
  </si>
  <si>
    <t>Tiempo en ralentí</t>
  </si>
  <si>
    <t>Leerlaufdauer</t>
  </si>
  <si>
    <t>アイドリング期間</t>
  </si>
  <si>
    <t>Trajets après les heures normales de travail</t>
  </si>
  <si>
    <t>Viajes fuera de horas</t>
  </si>
  <si>
    <t>Fahrten nach der Arbeitszeit</t>
  </si>
  <si>
    <t>時間外走行</t>
  </si>
  <si>
    <t>Distance totale</t>
  </si>
  <si>
    <t>Distancia total</t>
  </si>
  <si>
    <t>Gesamtstrecke</t>
  </si>
  <si>
    <t>合計距離</t>
  </si>
  <si>
    <t>Total des arrêts</t>
  </si>
  <si>
    <t>Total de paradas</t>
  </si>
  <si>
    <t>Stopps insgesamt</t>
  </si>
  <si>
    <t>停車地点合計</t>
  </si>
  <si>
    <t>Exception n° 1 Durée</t>
  </si>
  <si>
    <t>Duración de la 1ª excepción</t>
  </si>
  <si>
    <t>Ausnahme # 1 Dauer</t>
  </si>
  <si>
    <t>例外#1 時間</t>
  </si>
  <si>
    <t>Exception n° 1 Nombre</t>
  </si>
  <si>
    <t>Cantidad de excepciones nº 1</t>
  </si>
  <si>
    <t>Ausnahme # 1 Anzahl</t>
  </si>
  <si>
    <t>例外#1 回数</t>
  </si>
  <si>
    <t>Exception n° 1 Distance</t>
  </si>
  <si>
    <t>Distancia de la excepción nº 1</t>
  </si>
  <si>
    <t>Ausnahme # 1 Entfernung</t>
  </si>
  <si>
    <t>例外#1 距離</t>
  </si>
  <si>
    <t>Exception n° 2 Durée</t>
  </si>
  <si>
    <t>Duración de la excepción nº 2</t>
  </si>
  <si>
    <t>Ausnahme # 2 Dauer</t>
  </si>
  <si>
    <t>例外#2 時間</t>
  </si>
  <si>
    <t>Exception n° 2 Nombre</t>
  </si>
  <si>
    <t>Cantidad de excepciones nº 2</t>
  </si>
  <si>
    <t>Ausnahme # 2 Anzahl</t>
  </si>
  <si>
    <t>例外#2 回数</t>
  </si>
  <si>
    <t>Exception n° 2 Distance</t>
  </si>
  <si>
    <t>Distancia de la excepción nº 2</t>
  </si>
  <si>
    <t>Ausnahme # 2 Entfernung</t>
  </si>
  <si>
    <t>例外#2 距離</t>
  </si>
  <si>
    <t>Exception n° 3 Durée</t>
  </si>
  <si>
    <t>Duración de la excepción nº 3</t>
  </si>
  <si>
    <t>Ausnahme # 3 Dauer</t>
  </si>
  <si>
    <t>例外#3 時間</t>
  </si>
  <si>
    <t>Exception n° 3 Nombre</t>
  </si>
  <si>
    <t>Cantidad de excepciones nº 3</t>
  </si>
  <si>
    <t>Ausnahme # 3 Anzahl</t>
  </si>
  <si>
    <t>例外#3 回数</t>
  </si>
  <si>
    <t>Exception n° 3 Distance</t>
  </si>
  <si>
    <t>Distancia de la excepción nº 3</t>
  </si>
  <si>
    <t>Ausnahme # 3 Entfernung</t>
  </si>
  <si>
    <t>例外#3 距離</t>
  </si>
  <si>
    <t>Exception n° 4 Durée</t>
  </si>
  <si>
    <t>Duración de la excepción nº 4</t>
  </si>
  <si>
    <t>Ausnahme # 4 Dauer</t>
  </si>
  <si>
    <t>例外#4 時間</t>
  </si>
  <si>
    <t>Exception n° 4 Nombre</t>
  </si>
  <si>
    <t>Cantidad de excepciones nº 4</t>
  </si>
  <si>
    <t>Ausnahme # 4 Anzahl</t>
  </si>
  <si>
    <t>例外#4 回数</t>
  </si>
  <si>
    <t>Exception n° 4 Distance</t>
  </si>
  <si>
    <t>Distancia de la excepción nº 4</t>
  </si>
  <si>
    <t>Ausnahme # 4 Entfernung</t>
  </si>
  <si>
    <t>例外#4 距離</t>
  </si>
  <si>
    <t>Exception n° 5 Durée</t>
  </si>
  <si>
    <t>Duración de la excepción nº 5</t>
  </si>
  <si>
    <t>Ausnahme # 5 Dauer</t>
  </si>
  <si>
    <t>例外#5 時間</t>
  </si>
  <si>
    <t>Exception n° 5 Nombre</t>
  </si>
  <si>
    <t>Cantidad de excepciones nº  5</t>
  </si>
  <si>
    <t>Ausnahme # 5 Anzahl</t>
  </si>
  <si>
    <t>例外#5 回数</t>
  </si>
  <si>
    <t>Exception n° 5 Distance</t>
  </si>
  <si>
    <t>Distancia de la excepción nº 5</t>
  </si>
  <si>
    <t>Ausnahme # 5 Entfernung</t>
  </si>
  <si>
    <t>例外#5 距離</t>
  </si>
  <si>
    <t>Exception n° 6 Durée</t>
  </si>
  <si>
    <t>Duración de la excepción nº 6</t>
  </si>
  <si>
    <t>Ausnahme # 6 Dauer</t>
  </si>
  <si>
    <t>例外#6 時間</t>
  </si>
  <si>
    <t>Exception n° 6 Nombre</t>
  </si>
  <si>
    <t>Cantidad de excepciones nº 6</t>
  </si>
  <si>
    <t>Ausnahme # 6 Anzahl</t>
  </si>
  <si>
    <t>例外#6 回数</t>
  </si>
  <si>
    <t>Exception n° 6 Distance</t>
  </si>
  <si>
    <t>Distancia de la excepción nº 6</t>
  </si>
  <si>
    <t>Ausnahme # 6 Entfernung</t>
  </si>
  <si>
    <t>例外#6 距離</t>
  </si>
  <si>
    <t>Rapport de gestion du risque</t>
  </si>
  <si>
    <t>Reporte de administración de riesgos</t>
  </si>
  <si>
    <t>Risikomanagementbericht</t>
  </si>
  <si>
    <t>リスク管理レポート</t>
  </si>
  <si>
    <t>Rapport sommaire de gestion des risques</t>
  </si>
  <si>
    <t>Resumen del reporte sobre gestión de riesgos</t>
  </si>
  <si>
    <t>Berichtübersicht Risikomanagement</t>
  </si>
  <si>
    <t>リスクマネジメントレポートサマリー</t>
  </si>
  <si>
    <t>Créé</t>
  </si>
  <si>
    <t>Creado</t>
  </si>
  <si>
    <t>Angelegt</t>
  </si>
  <si>
    <t>作成済</t>
  </si>
  <si>
    <t>Von</t>
  </si>
  <si>
    <t>Unité de distance</t>
  </si>
  <si>
    <t>Unidad de distancia</t>
  </si>
  <si>
    <t>Entfernungseinheit</t>
  </si>
  <si>
    <t>距離の単位</t>
  </si>
  <si>
    <t>Unité de vitesse</t>
  </si>
  <si>
    <t>Unidad de velocidad</t>
  </si>
  <si>
    <t>Geschwindigkeitseinheit</t>
  </si>
  <si>
    <t>速度単位</t>
  </si>
  <si>
    <t>Vitesse maximale</t>
  </si>
  <si>
    <t>Velocidad máxima</t>
  </si>
  <si>
    <t>Höchstgeschwindigkeit</t>
  </si>
  <si>
    <t>最高速度</t>
  </si>
  <si>
    <t>Language</t>
  </si>
  <si>
    <t>UserFirstName</t>
  </si>
  <si>
    <t>UserLastName</t>
  </si>
  <si>
    <t>**First Name</t>
  </si>
  <si>
    <t>Prénom</t>
  </si>
  <si>
    <t>Nombre</t>
  </si>
  <si>
    <t>Vorname</t>
  </si>
  <si>
    <t>ファーストネー</t>
  </si>
  <si>
    <t>**Last Name</t>
  </si>
  <si>
    <t>Nom de famille</t>
  </si>
  <si>
    <t>Apellido</t>
  </si>
  <si>
    <t>Nachname</t>
  </si>
  <si>
    <t>ラストネーム</t>
  </si>
  <si>
    <t>**Email</t>
  </si>
  <si>
    <t>Courriel</t>
  </si>
  <si>
    <t>Correo electrónico</t>
  </si>
  <si>
    <t>E-Mail</t>
  </si>
  <si>
    <t>Email</t>
  </si>
  <si>
    <t>Polish</t>
  </si>
  <si>
    <t>Poz.</t>
  </si>
  <si>
    <t>Grupa</t>
  </si>
  <si>
    <t>Numer okresu</t>
  </si>
  <si>
    <t>Data poczatkowa okresu</t>
  </si>
  <si>
    <t>Data koncowa okresu</t>
  </si>
  <si>
    <t>Predkosc &gt; Limit 1</t>
  </si>
  <si>
    <t>Predkosc &gt; Limit 2</t>
  </si>
  <si>
    <t>Predkosc &gt; Limit 3</t>
  </si>
  <si>
    <t>Srednia predkosc</t>
  </si>
  <si>
    <t>Postój &lt; 10 minut</t>
  </si>
  <si>
    <t>Postój &gt; 10 minut</t>
  </si>
  <si>
    <t>Postój &gt; 20 minut</t>
  </si>
  <si>
    <t>Postój &gt; 30 minut</t>
  </si>
  <si>
    <t>Postój &gt; 40 minut</t>
  </si>
  <si>
    <t>Postój &gt; 50 minut</t>
  </si>
  <si>
    <t>Praca na biegu jalowym &gt; 5 min</t>
  </si>
  <si>
    <t>Czas na biegu jalowym</t>
  </si>
  <si>
    <t>Kursy po godzinach</t>
  </si>
  <si>
    <t>Calkowity dystans</t>
  </si>
  <si>
    <t>Razem postoje</t>
  </si>
  <si>
    <t>Wyjatek nr 1- czas trwania</t>
  </si>
  <si>
    <t>Wyjatek nr 1- liczba</t>
  </si>
  <si>
    <t>Wyjatek nr 1- odleglosc</t>
  </si>
  <si>
    <t>Wyjatek nr 2- czas trwania</t>
  </si>
  <si>
    <t>Wyjatek nr 2- liczba</t>
  </si>
  <si>
    <t>Wyjatek nr 2- odleglosc</t>
  </si>
  <si>
    <t>Wyjatek nr 3- czas trwania</t>
  </si>
  <si>
    <t>Wyjatek nr 3- liczba</t>
  </si>
  <si>
    <t>Wyjatek nr 3- odleglosc</t>
  </si>
  <si>
    <t>Wyjatek nr 4- czas trwania</t>
  </si>
  <si>
    <t>Wyjatek nr 4- liczba</t>
  </si>
  <si>
    <t>Wyjatek nr 4- odleglosc</t>
  </si>
  <si>
    <t>Wyjatek nr 5- czas trwania</t>
  </si>
  <si>
    <t>Wyjatek nr 5- liczba</t>
  </si>
  <si>
    <t>Wyjatek nr 5- odleglosc</t>
  </si>
  <si>
    <t>Wyjatek nr 6- czas trwania</t>
  </si>
  <si>
    <t>Wyjatek nr 6- liczba</t>
  </si>
  <si>
    <t>Wyjatek nr 6- odleglosc</t>
  </si>
  <si>
    <t>Raport dotyczacy zarzadzania ryzykiem</t>
  </si>
  <si>
    <t>Podsumowanie raportu zarzadzania ryzykiem</t>
  </si>
  <si>
    <t>Utworzono</t>
  </si>
  <si>
    <t>Od</t>
  </si>
  <si>
    <t>Do</t>
  </si>
  <si>
    <t>Jednostka odleglosci</t>
  </si>
  <si>
    <t>Jednostka predkosci</t>
  </si>
  <si>
    <t>Maks. predkosc</t>
  </si>
  <si>
    <t>Imie</t>
  </si>
  <si>
    <t>Nazwisko</t>
  </si>
  <si>
    <t>E-mail</t>
  </si>
  <si>
    <t>Portuguese-Brazil</t>
  </si>
  <si>
    <t>Item</t>
  </si>
  <si>
    <t>Velocidade média</t>
  </si>
  <si>
    <t>Tempo parado com motor ligado</t>
  </si>
  <si>
    <t>Viagem após o expediente</t>
  </si>
  <si>
    <t>Distância total</t>
  </si>
  <si>
    <t>Relatório de gestão de risco</t>
  </si>
  <si>
    <t>Nome</t>
  </si>
  <si>
    <t>Sobrenome</t>
  </si>
  <si>
    <t>Número do período</t>
  </si>
  <si>
    <t>Data do início do período</t>
  </si>
  <si>
    <t>Data do final do período</t>
  </si>
  <si>
    <t>Velocidade &gt; Limite 1</t>
  </si>
  <si>
    <t>Velocidade &gt; Limite 2</t>
  </si>
  <si>
    <t>Velocidade &gt; Limite 3</t>
  </si>
  <si>
    <t>Inativo com motor ligado &gt; 5 min.</t>
  </si>
  <si>
    <t>Paradas totais</t>
  </si>
  <si>
    <t>Duração da exceção nº 1</t>
  </si>
  <si>
    <t>Contagem da exceção nº 1</t>
  </si>
  <si>
    <t>Distância da exceção nº 1</t>
  </si>
  <si>
    <t>Duração da exceção nº 2</t>
  </si>
  <si>
    <t>Contagem da exceção nº 2</t>
  </si>
  <si>
    <t>Distância da exceção nº 2</t>
  </si>
  <si>
    <t>Duração da exceção nº 3</t>
  </si>
  <si>
    <t>Contagem da exceção nº 3</t>
  </si>
  <si>
    <t>Distância da exceção nº 3</t>
  </si>
  <si>
    <t>Duração da exceção nº 4</t>
  </si>
  <si>
    <t>Contagem da exceção nº 4</t>
  </si>
  <si>
    <t>Distância da exceção nº 4</t>
  </si>
  <si>
    <t>Duração da exceção nº 5</t>
  </si>
  <si>
    <t>Contagem da exceção nº 5</t>
  </si>
  <si>
    <t>Distância da exceção nº 5</t>
  </si>
  <si>
    <t>Duração da exceção nº 6</t>
  </si>
  <si>
    <t>Contagem da exceção nº 6</t>
  </si>
  <si>
    <t>Distância da exceção nº 6</t>
  </si>
  <si>
    <t>Relatório resumido de gestão do risco</t>
  </si>
  <si>
    <t>Criado em</t>
  </si>
  <si>
    <t>Unidade de distância</t>
  </si>
  <si>
    <t>Unidade de velocidade</t>
  </si>
  <si>
    <t>Velocidade máxima</t>
  </si>
  <si>
    <t>Dutch</t>
  </si>
  <si>
    <t>Groep</t>
  </si>
  <si>
    <t>Periodenummer</t>
  </si>
  <si>
    <t>Startdatum periode</t>
  </si>
  <si>
    <t>Einddatum periode</t>
  </si>
  <si>
    <t>Snelheid &gt; Limiet 1</t>
  </si>
  <si>
    <t>Snelheid &gt; Limiet 2</t>
  </si>
  <si>
    <t>Snelheid &gt; Limiet 3</t>
  </si>
  <si>
    <t>Gemiddelde snelheid</t>
  </si>
  <si>
    <t>Stop &lt; 10 min.</t>
  </si>
  <si>
    <t>Stop &gt; 10 min.</t>
  </si>
  <si>
    <t>Stop &gt; 20 min.</t>
  </si>
  <si>
    <t>Stop &gt; 30 min.</t>
  </si>
  <si>
    <t>Stop &gt; 40 min.</t>
  </si>
  <si>
    <t>Stop &gt; 50 min.</t>
  </si>
  <si>
    <t>Stationair draaien &gt; 5 min.</t>
  </si>
  <si>
    <t>Duur stationair draaien</t>
  </si>
  <si>
    <t>Trips na werktijd</t>
  </si>
  <si>
    <t>Totale afstand</t>
  </si>
  <si>
    <t>Totaal aantal stops</t>
  </si>
  <si>
    <t>Uitzondering nr.1 Duur</t>
  </si>
  <si>
    <t>Uitzondering nr.1 Aantal</t>
  </si>
  <si>
    <t>Uitzondering nr.1 Afstand</t>
  </si>
  <si>
    <t>Uitzondering nr.2 Duur</t>
  </si>
  <si>
    <t>Uitzondering nr.2 Aantal</t>
  </si>
  <si>
    <t>Uitzondering nr.2 Afstand</t>
  </si>
  <si>
    <t>Uitzondering nr.3 Duur</t>
  </si>
  <si>
    <t>Uitzondering nr.3 Aantal</t>
  </si>
  <si>
    <t>Uitzondering nr.3 Afstand</t>
  </si>
  <si>
    <t>Uitzondering nr.4 Duur</t>
  </si>
  <si>
    <t>Uitzondering nr.4 Aantal</t>
  </si>
  <si>
    <t>Uitzondering nr.4 Afstand</t>
  </si>
  <si>
    <t>Uitzondering nr.5 Duur</t>
  </si>
  <si>
    <t>Uitzondering nr.5 Aantal</t>
  </si>
  <si>
    <t>Uitzondering nr.5 Afstand</t>
  </si>
  <si>
    <t>Uitzondering nr.6 Duur</t>
  </si>
  <si>
    <t>Uitzondering nr.6 Aantal</t>
  </si>
  <si>
    <t>Uitzondering nr.6 Afstand</t>
  </si>
  <si>
    <t>Rapport Risicobeheer</t>
  </si>
  <si>
    <t>Overzichtsrapport Risicobeheer</t>
  </si>
  <si>
    <t>Aangemaakt</t>
  </si>
  <si>
    <t>Van</t>
  </si>
  <si>
    <t>Afstandseenheid</t>
  </si>
  <si>
    <t>Snelheidseenheid</t>
  </si>
  <si>
    <t>Max. snelheid</t>
  </si>
  <si>
    <t>Voornaam</t>
  </si>
  <si>
    <t>Achternaam</t>
  </si>
  <si>
    <t>Italian</t>
  </si>
  <si>
    <t>Gruppo</t>
  </si>
  <si>
    <t>Velocità media</t>
  </si>
  <si>
    <t>Durata della pausa</t>
  </si>
  <si>
    <t>Viaggi dopo l'orario di lavoro</t>
  </si>
  <si>
    <t>Distanza totale</t>
  </si>
  <si>
    <t>Elemento</t>
  </si>
  <si>
    <t>Numero del periodo</t>
  </si>
  <si>
    <t>Data iniziale del periodo</t>
  </si>
  <si>
    <t>Data di fine del periodo</t>
  </si>
  <si>
    <t>Velocità &gt; Limite 1</t>
  </si>
  <si>
    <t>Velocità &gt; Limite 2</t>
  </si>
  <si>
    <t>Velocità &gt; Limite 3</t>
  </si>
  <si>
    <t>Sosta &lt; 10 min</t>
  </si>
  <si>
    <t>Sosta &gt; 10 min</t>
  </si>
  <si>
    <t>Sosta &gt; 20 min</t>
  </si>
  <si>
    <t>Sosta &gt; 30 min</t>
  </si>
  <si>
    <t>Sosta &gt; 40 min</t>
  </si>
  <si>
    <t>Sosta &gt; 50 min</t>
  </si>
  <si>
    <t>In pausa &gt; 5 min</t>
  </si>
  <si>
    <t>Soste totali</t>
  </si>
  <si>
    <t>Durata dell'eccezione n. 1</t>
  </si>
  <si>
    <t>Conteggio dell'eccezione n. 1</t>
  </si>
  <si>
    <t>Distanza dell'eccezione n. 1</t>
  </si>
  <si>
    <t>Durata dell'eccezione n. 2</t>
  </si>
  <si>
    <t>Conteggio dell'eccezione n. 2</t>
  </si>
  <si>
    <t>Distanza dell'eccezione n. 2</t>
  </si>
  <si>
    <t>Durata dell'eccezione n. 3</t>
  </si>
  <si>
    <t>Conteggio dell'eccezione n. 3</t>
  </si>
  <si>
    <t>Distanza dell'eccezione n. 3</t>
  </si>
  <si>
    <t>Durata dell'eccezione n. 4</t>
  </si>
  <si>
    <t>Conteggio dell'eccezione n. 4</t>
  </si>
  <si>
    <t>Distanza dell'eccezione n. 4</t>
  </si>
  <si>
    <t>Durata dell'eccezione n. 5</t>
  </si>
  <si>
    <t>Conteggio dell'eccezione n. 5</t>
  </si>
  <si>
    <t>Distanza dell'eccezione n. 5</t>
  </si>
  <si>
    <t>Durata dell'eccezione n. 6</t>
  </si>
  <si>
    <t>Conteggio dell'eccezione n. 6</t>
  </si>
  <si>
    <t>Distanza dell'eccezione n. 6</t>
  </si>
  <si>
    <t>Riassunto del report di gestione dei rischi</t>
  </si>
  <si>
    <t>Creato</t>
  </si>
  <si>
    <t>Unità di distanza</t>
  </si>
  <si>
    <t>Unità di velocità</t>
  </si>
  <si>
    <t>Velocità max</t>
  </si>
  <si>
    <t>Cognome</t>
  </si>
  <si>
    <t>项目</t>
  </si>
  <si>
    <t>期间编号</t>
  </si>
  <si>
    <t>期间开始日期</t>
  </si>
  <si>
    <t>期间结束日期</t>
  </si>
  <si>
    <t>速度 &gt; 限值 1</t>
  </si>
  <si>
    <t>速度 &gt; 限值 2</t>
  </si>
  <si>
    <t>速度 &gt; 限值 3</t>
  </si>
  <si>
    <t>停车 &lt; 10 分钟。</t>
  </si>
  <si>
    <t>停车 &gt; 10 分钟。</t>
  </si>
  <si>
    <t>停车 &gt; 20 分钟。</t>
  </si>
  <si>
    <t>停车 &gt; 30 分钟。</t>
  </si>
  <si>
    <t>停车 &gt; 40 分钟。</t>
  </si>
  <si>
    <t>停车 &gt; 50 分钟。</t>
  </si>
  <si>
    <t>怠速 &gt; 5 分钟。</t>
  </si>
  <si>
    <t>停车总次数</t>
  </si>
  <si>
    <t>异常 #1 时长</t>
  </si>
  <si>
    <t>异常 #1 计数</t>
  </si>
  <si>
    <t>异常 #1 距离</t>
  </si>
  <si>
    <t>异常 #2 时长</t>
  </si>
  <si>
    <t>异常 #2 计数</t>
  </si>
  <si>
    <t>异常 #2 距离</t>
  </si>
  <si>
    <t>异常 #3 时长</t>
  </si>
  <si>
    <t>异常 #3 计数</t>
  </si>
  <si>
    <t>异常 #3 距离</t>
  </si>
  <si>
    <t>异常 #4 时长</t>
  </si>
  <si>
    <t>异常 #4 计数</t>
  </si>
  <si>
    <t>异常 #4 距离</t>
  </si>
  <si>
    <t>异常 #5 时长</t>
  </si>
  <si>
    <t>异常 #5 计数</t>
  </si>
  <si>
    <t>异常 #5 距离</t>
  </si>
  <si>
    <t>异常 #6 时长</t>
  </si>
  <si>
    <t>异常 #6 计数</t>
  </si>
  <si>
    <t>异常 #6 距离</t>
  </si>
  <si>
    <t>风险管理报告汇总</t>
  </si>
  <si>
    <t>创建日期</t>
  </si>
  <si>
    <t>自</t>
  </si>
  <si>
    <t>至</t>
  </si>
  <si>
    <t>距离单位</t>
  </si>
  <si>
    <t>速度单位</t>
  </si>
  <si>
    <t>最高车速</t>
  </si>
  <si>
    <t>名字</t>
  </si>
  <si>
    <t>姓氏</t>
  </si>
  <si>
    <t>Simplified Chinese</t>
  </si>
  <si>
    <t>组</t>
  </si>
  <si>
    <t>平均速度</t>
  </si>
  <si>
    <t>怠速时长</t>
  </si>
  <si>
    <t>工作时间外用车行程</t>
  </si>
  <si>
    <t>总距离</t>
  </si>
  <si>
    <t>风险管理报告</t>
  </si>
  <si>
    <t>电子邮件</t>
  </si>
  <si>
    <t>TimeZone</t>
  </si>
  <si>
    <t>**Time Zone</t>
  </si>
  <si>
    <t>Fuseau horaire</t>
  </si>
  <si>
    <t>Huso horario</t>
  </si>
  <si>
    <t>Zeitzone</t>
  </si>
  <si>
    <t>タイムゾーン</t>
  </si>
  <si>
    <t>Strefa czasowa</t>
  </si>
  <si>
    <t>Zona horária</t>
  </si>
  <si>
    <t>Tijdzone</t>
  </si>
  <si>
    <t>Fuso orario</t>
  </si>
  <si>
    <t>时区</t>
  </si>
  <si>
    <t>Thai</t>
  </si>
  <si>
    <t>รายการ</t>
  </si>
  <si>
    <t>กลุ่ม</t>
  </si>
  <si>
    <t>หมายเลขช่วงเวลา</t>
  </si>
  <si>
    <t>วันที่เริ่มต้นช่วงเวลา</t>
  </si>
  <si>
    <t>วันที่สิ้นสุดช่วงเวลา</t>
  </si>
  <si>
    <t>ความเร็ว &gt; ค่าจำกัด 1</t>
  </si>
  <si>
    <t>ความเร็ว &gt; ค่าจำกัด 2</t>
  </si>
  <si>
    <t>ความเร็ว &gt; ค่าจำกัด 3</t>
  </si>
  <si>
    <t>ความเร็วเฉลี่ย</t>
  </si>
  <si>
    <t>การหยุด &lt; 10 นาที</t>
  </si>
  <si>
    <t>การหยุด &gt; 10 นาที</t>
  </si>
  <si>
    <t>การหยุด &gt; 20 นาที</t>
  </si>
  <si>
    <t>การหยุด &gt; 30 นาที</t>
  </si>
  <si>
    <t>การหยุด &gt; 40 นาที</t>
  </si>
  <si>
    <t>การหยุด &gt; 50 นาที</t>
  </si>
  <si>
    <t>การเดินเครื่องเบา &gt; 5 นาที</t>
  </si>
  <si>
    <t>ระยะเวลาเดินเครื่องเบา</t>
  </si>
  <si>
    <t>เที่ยวขับหลังชั่วโมงทำงาน</t>
  </si>
  <si>
    <t>ระยะทางรวม</t>
  </si>
  <si>
    <t>การหยุดรวม</t>
  </si>
  <si>
    <t>ระยะเวลาของความผิดปกติ #1</t>
  </si>
  <si>
    <t>จำนวนความผิดปกติ #1</t>
  </si>
  <si>
    <t>ระยะทางของความผิดปกติ #1</t>
  </si>
  <si>
    <t>ระยะเวลาของความผิดปกติ #2</t>
  </si>
  <si>
    <t>จำนวนความผิดปกติ #2</t>
  </si>
  <si>
    <t>ระยะทางของความผิดปกติ #2</t>
  </si>
  <si>
    <t>ระยะเวลาของความผิดปกติ #3</t>
  </si>
  <si>
    <t>จำนวนความผิดปกติ #3</t>
  </si>
  <si>
    <t>ระยะทางของความผิดปกติ #3</t>
  </si>
  <si>
    <t>ระยะเวลาของความผิดปกติ #4</t>
  </si>
  <si>
    <t>จำนวนความผิดปกติ #4</t>
  </si>
  <si>
    <t>ระยะทางของความผิดปกติ #4</t>
  </si>
  <si>
    <t>ระยะเวลาของความผิดปกติ #5</t>
  </si>
  <si>
    <t>จำนวนความผิดปกติ #5</t>
  </si>
  <si>
    <t>ระยะทางของความผิดปกติ #5</t>
  </si>
  <si>
    <t>ระยะเวลาของความผิดปกติ #6</t>
  </si>
  <si>
    <t>จำนวนความผิดปกติ #6</t>
  </si>
  <si>
    <t>ระยะทางของความผิดปกติ #6</t>
  </si>
  <si>
    <t>รายงานการจัดการความเสี่ยง</t>
  </si>
  <si>
    <t>สรุปรายงานการจัดการความเสี่ยง</t>
  </si>
  <si>
    <t>สร้างแล้ว</t>
  </si>
  <si>
    <t>จาก</t>
  </si>
  <si>
    <t>ถึง</t>
  </si>
  <si>
    <t>หน่วยระยะทาง</t>
  </si>
  <si>
    <t>หน่วยความเร็ว</t>
  </si>
  <si>
    <t>ความเร็วสูงสุด</t>
  </si>
  <si>
    <t>ชื่อ</t>
  </si>
  <si>
    <t>นามสกุล</t>
  </si>
  <si>
    <t>อีเมล</t>
  </si>
  <si>
    <t>โซนเวลา</t>
  </si>
  <si>
    <t>Du</t>
  </si>
  <si>
    <t>Desde</t>
  </si>
  <si>
    <t>開始日</t>
  </si>
  <si>
    <t>Dal</t>
  </si>
  <si>
    <t>Au</t>
  </si>
  <si>
    <t>Hasta</t>
  </si>
  <si>
    <t>Bis</t>
  </si>
  <si>
    <t>終了日</t>
  </si>
  <si>
    <t>Até</t>
  </si>
  <si>
    <t>Tot</t>
  </si>
  <si>
    <t>Al</t>
  </si>
  <si>
    <t>Indonesian</t>
  </si>
  <si>
    <t>Grup</t>
  </si>
  <si>
    <t>Period Number</t>
  </si>
  <si>
    <t>Tanggal Mulai Periode</t>
  </si>
  <si>
    <t>Tanggal Akhir Periode</t>
  </si>
  <si>
    <t>Kecepatan &gt; Batas 1</t>
  </si>
  <si>
    <t>Kecepatan &gt; Batas 2</t>
  </si>
  <si>
    <t>Kecepatan &gt; Batas 3</t>
  </si>
  <si>
    <t>Kecepatan Rata-Rata</t>
  </si>
  <si>
    <t>Berhenti &lt; 10 menit</t>
  </si>
  <si>
    <t>Berhenti &gt; 10 menit</t>
  </si>
  <si>
    <t>Berhenti &gt; 20 menit</t>
  </si>
  <si>
    <t>Berhenti &gt; 30 menit</t>
  </si>
  <si>
    <t>Berhenti &gt; 40 menit</t>
  </si>
  <si>
    <t>Berhenti &gt; 50 menit</t>
  </si>
  <si>
    <t>Stasioner &gt; 5 menit</t>
  </si>
  <si>
    <t>Durasi Stasioner</t>
  </si>
  <si>
    <t>Perjalanan Setelah Jam Kerja</t>
  </si>
  <si>
    <t>Total Jarak</t>
  </si>
  <si>
    <t>Total Perhentian</t>
  </si>
  <si>
    <t>Durasi Pengecualian #1</t>
  </si>
  <si>
    <t>Jumlah Pengecualian #1</t>
  </si>
  <si>
    <t>Jarak Pengecualian #1</t>
  </si>
  <si>
    <t>Durasi Pengecualian #2</t>
  </si>
  <si>
    <t>Jumlah Pengecualian #2</t>
  </si>
  <si>
    <t>Jarak Pengecualian #2</t>
  </si>
  <si>
    <t>Durasi Pengecualian #3</t>
  </si>
  <si>
    <t>Jumlah Pengecualian #3</t>
  </si>
  <si>
    <t>Jarak Pengecualian #3</t>
  </si>
  <si>
    <t>Durasi Pengecualian #4</t>
  </si>
  <si>
    <t>Jumlah Pengecualian #4</t>
  </si>
  <si>
    <t>Jarak Pengecualian #4</t>
  </si>
  <si>
    <t>Durasi Pengecualian #5</t>
  </si>
  <si>
    <t>Jumlah Pengecualian #5</t>
  </si>
  <si>
    <t>Jarak Pengecualian #5</t>
  </si>
  <si>
    <t>Durasi Pengecualian #6</t>
  </si>
  <si>
    <t>Jumlah Pengecualian #6</t>
  </si>
  <si>
    <t>Jarak Pengecualian #6</t>
  </si>
  <si>
    <t>Laporan manajemen risiko</t>
  </si>
  <si>
    <t>Risk Management Report Summary</t>
  </si>
  <si>
    <t>Dibuat</t>
  </si>
  <si>
    <t>Dari</t>
  </si>
  <si>
    <t>Hingga</t>
  </si>
  <si>
    <t>Satuan Jarak</t>
  </si>
  <si>
    <t>Speed Unit</t>
  </si>
  <si>
    <t>Kecepatan Maksimal</t>
  </si>
  <si>
    <t>Nama Depan</t>
  </si>
  <si>
    <t>Nama belakang</t>
  </si>
  <si>
    <t>Zona Waktu</t>
  </si>
  <si>
    <t>Report di gestione dei rischi</t>
  </si>
  <si>
    <t>America/Lima</t>
  </si>
  <si>
    <t>es</t>
  </si>
  <si>
    <t>UNIDAD</t>
  </si>
  <si>
    <t>RECORRIDO</t>
  </si>
  <si>
    <t>TIEMPO CONDUCCION</t>
  </si>
  <si>
    <t>TIEMPO RALENTI</t>
  </si>
  <si>
    <t>% CONDUCCION</t>
  </si>
  <si>
    <t>% RALENTI</t>
  </si>
  <si>
    <t>Tiempo</t>
  </si>
  <si>
    <t>h:mm:ss</t>
  </si>
  <si>
    <t>RECORRIDO.</t>
  </si>
  <si>
    <t>TIEMPO CONDUCCION.</t>
  </si>
  <si>
    <t>%. CONDUCCION</t>
  </si>
  <si>
    <t>TIEMPO RALENTI.</t>
  </si>
  <si>
    <t>%. RALENTI</t>
  </si>
  <si>
    <t>RESUMEN OPERATIVO DE  FLOTA ( GPS *)</t>
  </si>
  <si>
    <t>TIEMPO MOTOR ON</t>
  </si>
  <si>
    <t>Km/Hr</t>
  </si>
  <si>
    <t>T HR</t>
  </si>
  <si>
    <t>HUACHIPA</t>
  </si>
  <si>
    <t>MOLLENDO</t>
  </si>
  <si>
    <t>CUSCO</t>
  </si>
  <si>
    <t>AREQUIPA</t>
  </si>
  <si>
    <t>CHINCHA</t>
  </si>
  <si>
    <t>CAÑETE</t>
  </si>
  <si>
    <t>PUCALLPA</t>
  </si>
  <si>
    <t>COMAS</t>
  </si>
  <si>
    <t>VES</t>
  </si>
  <si>
    <t>DUEÑAS</t>
  </si>
  <si>
    <t>HUACHO - BARRANCA</t>
  </si>
  <si>
    <t>CAJAMARCA</t>
  </si>
  <si>
    <t>CHICLAYO</t>
  </si>
  <si>
    <t>ICA</t>
  </si>
  <si>
    <t>PIURA</t>
  </si>
  <si>
    <t>PISCO</t>
  </si>
  <si>
    <t>HUARAL</t>
  </si>
  <si>
    <t>TUMBES</t>
  </si>
  <si>
    <t>QUILLABAMBA</t>
  </si>
  <si>
    <t>SICUANI</t>
  </si>
  <si>
    <t>NASCA</t>
  </si>
  <si>
    <t>REGION</t>
  </si>
  <si>
    <t>LOCACION</t>
  </si>
  <si>
    <t>OPERADOR LOGISTICO</t>
  </si>
  <si>
    <t xml:space="preserve">Km/Hr </t>
  </si>
  <si>
    <t>SATIPO</t>
  </si>
  <si>
    <t>URUBAMBA</t>
  </si>
  <si>
    <t>HUANCAVELICA</t>
  </si>
  <si>
    <t>LA MERCED</t>
  </si>
  <si>
    <t>TARMA</t>
  </si>
  <si>
    <t>CAMANA</t>
  </si>
  <si>
    <t>CHALA</t>
  </si>
  <si>
    <t>TRUJILLO</t>
  </si>
  <si>
    <t>PMA</t>
  </si>
  <si>
    <t>HUANCAYO</t>
  </si>
  <si>
    <t>PUERTO MALDONADO</t>
  </si>
  <si>
    <t>MOYOBAMBA</t>
  </si>
  <si>
    <t>AYACUCHO</t>
  </si>
  <si>
    <t>PASCO</t>
  </si>
  <si>
    <t>TARAPOTO</t>
  </si>
  <si>
    <t>PEDREGAL</t>
  </si>
  <si>
    <t>CHIMBOTE</t>
  </si>
  <si>
    <t>CHOTA</t>
  </si>
  <si>
    <t>JOSE DIAZ</t>
  </si>
  <si>
    <t>MAZUCO</t>
  </si>
  <si>
    <t>ESPINAR</t>
  </si>
  <si>
    <t xml:space="preserve">TIEMPO MOTOR ON  </t>
  </si>
  <si>
    <t>PUCUSANA</t>
  </si>
  <si>
    <t>TINGO MARIA</t>
  </si>
  <si>
    <t>GUADALUPE</t>
  </si>
  <si>
    <t>HUARAZ</t>
  </si>
  <si>
    <t>ABANCAY</t>
  </si>
  <si>
    <t>CHOCOPE</t>
  </si>
  <si>
    <t>HUANUCO</t>
  </si>
  <si>
    <t>ANDAHUAYLAS</t>
  </si>
  <si>
    <t>ILO</t>
  </si>
  <si>
    <t>IQUITOS</t>
  </si>
  <si>
    <t>TRANSLOR</t>
  </si>
  <si>
    <t>JULIACA</t>
  </si>
  <si>
    <t>EMBID</t>
  </si>
  <si>
    <t>ILAVE</t>
  </si>
  <si>
    <t>DESAGUADERO</t>
  </si>
  <si>
    <t>AYAVIRI</t>
  </si>
  <si>
    <t>MACUSANI</t>
  </si>
  <si>
    <t>YUNGUYO</t>
  </si>
  <si>
    <t>GRUPO</t>
  </si>
  <si>
    <t>OL</t>
  </si>
  <si>
    <t>IMPEMAR COMAS, IMPEMAR VENTANILLA</t>
  </si>
  <si>
    <t>IMPEMAR</t>
  </si>
  <si>
    <t>COMAS / VENTANILLA</t>
  </si>
  <si>
    <t>IMPEMAR COMAS</t>
  </si>
  <si>
    <t>BAJOPONTINA DUEÑAS</t>
  </si>
  <si>
    <t>BAJOPONTINA</t>
  </si>
  <si>
    <t>IMPEMAR VENTANILLA</t>
  </si>
  <si>
    <t>VENTANILLA</t>
  </si>
  <si>
    <t>BAJOPONTINA HUACHIPA</t>
  </si>
  <si>
    <t>LONCCOS AREQUIPA</t>
  </si>
  <si>
    <t>LONCCOS Y CCALAS</t>
  </si>
  <si>
    <t>SELPA VES</t>
  </si>
  <si>
    <t>SELPA</t>
  </si>
  <si>
    <t>SELPA DUEÑAS</t>
  </si>
  <si>
    <t>SELPA HUACHIPA</t>
  </si>
  <si>
    <t>PACI VES</t>
  </si>
  <si>
    <t>PACI</t>
  </si>
  <si>
    <t>LONCCOS MOLLENDO</t>
  </si>
  <si>
    <t>PACI CAÑETE</t>
  </si>
  <si>
    <t>PACI PUCUSANA</t>
  </si>
  <si>
    <t>IMPERIOS HUARAL</t>
  </si>
  <si>
    <t>IMPERIOS</t>
  </si>
  <si>
    <t>IMPERIOS HUACHO - BARRANCA, IMPERIOS HUARAL</t>
  </si>
  <si>
    <t>HUARAL / HUACHO - BARRANCA</t>
  </si>
  <si>
    <t>IMPERIOS HUACHO - BARRANCA</t>
  </si>
  <si>
    <t>IMPERIOS TUMBES</t>
  </si>
  <si>
    <t>IMPERIOS CAJAMARCA</t>
  </si>
  <si>
    <t>IMPERIOS CHICLAYO</t>
  </si>
  <si>
    <t>IMPERIOS PIURA</t>
  </si>
  <si>
    <t>DISTRAROJ ICA</t>
  </si>
  <si>
    <t>DISTRAROJ</t>
  </si>
  <si>
    <t>DISTRAROJ CHINCHA</t>
  </si>
  <si>
    <t>DISTRAROJ NASCA</t>
  </si>
  <si>
    <t>DISTRAROJ PISCO</t>
  </si>
  <si>
    <t>ANDINO CUSCO</t>
  </si>
  <si>
    <t>ANDINO</t>
  </si>
  <si>
    <t>ANDINO SICUANI</t>
  </si>
  <si>
    <t>ANDINO URUBAMBA</t>
  </si>
  <si>
    <t>INTICHAY QUILLABAMBA</t>
  </si>
  <si>
    <t>INTICHAY</t>
  </si>
  <si>
    <t>TRAHIS &amp; DISTRAROJ TINGO MARIA</t>
  </si>
  <si>
    <t>TRAHIS</t>
  </si>
  <si>
    <t>AYA D. CAMANA</t>
  </si>
  <si>
    <t>AYA</t>
  </si>
  <si>
    <t>AYA D. PEDREGAL</t>
  </si>
  <si>
    <t>JHOSELIN D. PUERTO MALDONADO</t>
  </si>
  <si>
    <t>JHOSELIN</t>
  </si>
  <si>
    <t>TRAHIS &amp; DISTRAROJ AYACUCHO</t>
  </si>
  <si>
    <t>JHOSELIN D. MAZUCO</t>
  </si>
  <si>
    <t>AYA D. CHALA</t>
  </si>
  <si>
    <t>COMERCIAL SAN JOSE E.I.R.L.</t>
  </si>
  <si>
    <t>COMERCIAL SAN JOSE</t>
  </si>
  <si>
    <t>TRAHIS &amp; DISTRAROJ HUANUCO</t>
  </si>
  <si>
    <t>TRAHIS &amp; DISTRAROJ TARMA</t>
  </si>
  <si>
    <t>TRAHIS PUCALLPA</t>
  </si>
  <si>
    <t>TRAHIS &amp; DISTRAROJ SATIPO</t>
  </si>
  <si>
    <t>TRAHIS &amp; DISTRAROJ LA MERCED</t>
  </si>
  <si>
    <t>JUYO PASCO</t>
  </si>
  <si>
    <t>JUYO</t>
  </si>
  <si>
    <t>BAJOPONTINA HUANCAYO</t>
  </si>
  <si>
    <t>JOSE DIAZ CHOTA</t>
  </si>
  <si>
    <t>STA MONICA TARAPOTO</t>
  </si>
  <si>
    <t>SANTA MONICA</t>
  </si>
  <si>
    <t>STA MONICA MOYOBAMBA</t>
  </si>
  <si>
    <t>BAJOPONTINA HUANCAVELICA</t>
  </si>
  <si>
    <t>BAJOPONTINA HUARAZ</t>
  </si>
  <si>
    <t>PMA CHIMBOTE</t>
  </si>
  <si>
    <t>PMA TRUJILLO</t>
  </si>
  <si>
    <t>DISTRAROJ SAC, TRAHIS &amp; DISTRAROJ</t>
  </si>
  <si>
    <t>DISTRAROJ / TRAHIS</t>
  </si>
  <si>
    <t>SALAZAR ABANCAY</t>
  </si>
  <si>
    <t>SALAZAR</t>
  </si>
  <si>
    <t>DISTRIBUIDORA SALAZAR</t>
  </si>
  <si>
    <t>SALAZAR ANDAHUAYLAS</t>
  </si>
  <si>
    <t>PMA CHOCOPE</t>
  </si>
  <si>
    <t>LONCCOS ILO</t>
  </si>
  <si>
    <t>PMA GUADALUPE</t>
  </si>
  <si>
    <t>TRANSLOR IQUITOS</t>
  </si>
  <si>
    <t>EMBID DESAGUADERO</t>
  </si>
  <si>
    <t>EMBID YUNGUYO</t>
  </si>
  <si>
    <t>EMBID JULIACA</t>
  </si>
  <si>
    <t>EMBID MACUSANI</t>
  </si>
  <si>
    <t>EMBID ILAVE</t>
  </si>
  <si>
    <t>EMBID AYAVIRI</t>
  </si>
  <si>
    <t>PACI CAÑETE, PACI PUCUSANA</t>
  </si>
  <si>
    <t>PUCUSANA / CAÑETE</t>
  </si>
  <si>
    <t>DISTRIBUIDORA PACI - SELPA</t>
  </si>
  <si>
    <t>PACI - SELPA</t>
  </si>
  <si>
    <t>CONDUCTOR</t>
  </si>
  <si>
    <t>Total</t>
  </si>
  <si>
    <t>Conductor</t>
  </si>
  <si>
    <t>Lindley_Peru</t>
  </si>
  <si>
    <t>Basededatos@API</t>
  </si>
  <si>
    <t>ELAR</t>
  </si>
  <si>
    <t>DE LA CRUZ CALCINA</t>
  </si>
  <si>
    <t>ELAR DE LA CRUZ</t>
  </si>
  <si>
    <t>b506</t>
  </si>
  <si>
    <t>DEHIVI PATRIPT</t>
  </si>
  <si>
    <t>RAMOS GUEVARA</t>
  </si>
  <si>
    <t>DEHIVI RAMOS</t>
  </si>
  <si>
    <t>b507</t>
  </si>
  <si>
    <t>FREDY</t>
  </si>
  <si>
    <t>QUISPE CCACHUCO</t>
  </si>
  <si>
    <t>FREDY QUISPE</t>
  </si>
  <si>
    <t>b508</t>
  </si>
  <si>
    <t>EDILBERTO</t>
  </si>
  <si>
    <t>RAMIREZ LARICO</t>
  </si>
  <si>
    <t>EDILBERTO RAMIREZ</t>
  </si>
  <si>
    <t>b509</t>
  </si>
  <si>
    <t>JAIME</t>
  </si>
  <si>
    <t>CHAVEZ CONDORI</t>
  </si>
  <si>
    <t>JAIME CHAVEZ</t>
  </si>
  <si>
    <t>b50A</t>
  </si>
  <si>
    <t>RENATO ELEUTERIO</t>
  </si>
  <si>
    <t>GALLARDO HUAYLLA</t>
  </si>
  <si>
    <t>RENATO_GALLARDO</t>
  </si>
  <si>
    <t>b51B</t>
  </si>
  <si>
    <t>FERNANDO JOSE</t>
  </si>
  <si>
    <t>PACHECO CONDORI</t>
  </si>
  <si>
    <t>FERNANDO_PACHECO</t>
  </si>
  <si>
    <t>b53C</t>
  </si>
  <si>
    <t>NELSON RAUL</t>
  </si>
  <si>
    <t>CONZA CHARCA</t>
  </si>
  <si>
    <t>NELSON_CONZA</t>
  </si>
  <si>
    <t>b53D</t>
  </si>
  <si>
    <t>CAYETANO DONATO</t>
  </si>
  <si>
    <t>HUAYLLAZO CHOQUE</t>
  </si>
  <si>
    <t>CAYETANO_HUAYLLAZO</t>
  </si>
  <si>
    <t>b542</t>
  </si>
  <si>
    <t>PERCY LUIS</t>
  </si>
  <si>
    <t>ZAMUDIO CHACON</t>
  </si>
  <si>
    <t>PERCY ZAMUDIO</t>
  </si>
  <si>
    <t>b545</t>
  </si>
  <si>
    <t>AYA D. ATICO</t>
  </si>
  <si>
    <t>GLOBER FELIPE</t>
  </si>
  <si>
    <t>JARA MAKER</t>
  </si>
  <si>
    <t>GLOBER JARA</t>
  </si>
  <si>
    <t>b546</t>
  </si>
  <si>
    <t>ALFREDO MAGNO</t>
  </si>
  <si>
    <t>GONZALES CHURA</t>
  </si>
  <si>
    <t>ALFREDO GONZALES</t>
  </si>
  <si>
    <t>b547</t>
  </si>
  <si>
    <t>RODOLFO JOSUE</t>
  </si>
  <si>
    <t>JARA CARAZAS</t>
  </si>
  <si>
    <t>RODOLFO JARA</t>
  </si>
  <si>
    <t>b548</t>
  </si>
  <si>
    <t>DIONICIO DANIEL</t>
  </si>
  <si>
    <t>HUARCAYA SALAZAR</t>
  </si>
  <si>
    <t>DIONICIO HUARCAYA</t>
  </si>
  <si>
    <t>b549</t>
  </si>
  <si>
    <t>JUAN CARLOS</t>
  </si>
  <si>
    <t>ARIAS BENITES</t>
  </si>
  <si>
    <t>JUAN ARIAS</t>
  </si>
  <si>
    <t>b54A</t>
  </si>
  <si>
    <t>MOISES RICHARD</t>
  </si>
  <si>
    <t>CONDORCHOA SIERRA</t>
  </si>
  <si>
    <t>MOISES CONDORCHOA</t>
  </si>
  <si>
    <t>b95B</t>
  </si>
  <si>
    <t>JUAN FREDY</t>
  </si>
  <si>
    <t>GALLEGOS NUÑEZ</t>
  </si>
  <si>
    <t>JUAN_GALLEGOS1</t>
  </si>
  <si>
    <t>b9E3</t>
  </si>
  <si>
    <t>EDWAR</t>
  </si>
  <si>
    <t>QUISPE CHINO</t>
  </si>
  <si>
    <t>EDWAR_QUISPE</t>
  </si>
  <si>
    <t>bA35</t>
  </si>
  <si>
    <t>VIRGILIO</t>
  </si>
  <si>
    <t>HUAYCHO TORRES</t>
  </si>
  <si>
    <t>VIRGILIO_HUAYCHO</t>
  </si>
  <si>
    <t>bBC9</t>
  </si>
  <si>
    <t>EDWIN</t>
  </si>
  <si>
    <t>ALVARES HUAMAN</t>
  </si>
  <si>
    <t>EDWIN_ALVARES</t>
  </si>
  <si>
    <t>b10C0</t>
  </si>
  <si>
    <t>ROBIN WILFREDO</t>
  </si>
  <si>
    <t>YUCRA SOTO</t>
  </si>
  <si>
    <t>ROBIN_YUCRA</t>
  </si>
  <si>
    <t>b10C1</t>
  </si>
  <si>
    <t>CARMELO REYNALDO</t>
  </si>
  <si>
    <t>LAGOS CHILE</t>
  </si>
  <si>
    <t>CARMELO_LAGOS</t>
  </si>
  <si>
    <t>b10C2</t>
  </si>
  <si>
    <t>ALBERT JOSE</t>
  </si>
  <si>
    <t>RAMOS ZAPANA</t>
  </si>
  <si>
    <t>ALBERT_RAMOS</t>
  </si>
  <si>
    <t>b1262</t>
  </si>
  <si>
    <t>JAMES ROGER</t>
  </si>
  <si>
    <t>CUTI CUYO</t>
  </si>
  <si>
    <t>JAMES CUTI</t>
  </si>
  <si>
    <t>b9E0</t>
  </si>
  <si>
    <t>AYA D. ATICO, AYA DISTRIBUCIONES</t>
  </si>
  <si>
    <t>JUAN MARIO</t>
  </si>
  <si>
    <t>PAIPAY SANCHEZ</t>
  </si>
  <si>
    <t>JUAN PAIPAY</t>
  </si>
  <si>
    <t>b95D</t>
  </si>
  <si>
    <t>LUIS  MICHAEL</t>
  </si>
  <si>
    <t>RONDON IZQUIERDO</t>
  </si>
  <si>
    <t>LUIS RONDON</t>
  </si>
  <si>
    <t>b543</t>
  </si>
  <si>
    <t>NEMECIO JESUS</t>
  </si>
  <si>
    <t>NEMECIO CONDORCHOA</t>
  </si>
  <si>
    <t>b505</t>
  </si>
  <si>
    <t>RONALD GONZALO</t>
  </si>
  <si>
    <t>HUILLCA MAMANI</t>
  </si>
  <si>
    <t>RONALD_HUILLCA</t>
  </si>
  <si>
    <t>b8F5</t>
  </si>
  <si>
    <t>SIN GRUPO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</si>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</sst>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64" formatCode="[$-40A]_(&quot;$&quot;* #,##0_);[$-40A]_(&quot;$&quot;* \(#,##0\);[$-40A]_(&quot;$&quot;* &quot;-&quot;_);_(@_)"/>
    <numFmt numFmtId="165" formatCode="[$-40A]_(* #,##0_);[$-40A]_(* \(#,##0\);[$-40A]_(* &quot;-&quot;_);_(@_)"/>
    <numFmt numFmtId="166" formatCode="[$-40A]_(&quot;$&quot;* #,##0.00_);[$-40A]_(&quot;$&quot;* \(#,##0.00\);[$-40A]_(&quot;$&quot;* &quot;-&quot;??_);_(@_)"/>
    <numFmt numFmtId="167" formatCode="[$-40A]_(* #,##0.00_);[$-40A]_(* \(#,##0.00\);[$-40A]_(* &quot;-&quot;??_);_(@_)"/>
    <numFmt numFmtId="168" formatCode="[$-40A]#,##0.0"/>
    <numFmt numFmtId="169" formatCode="[$-40A][h]:mm"/>
    <numFmt numFmtId="170" formatCode="[$-40A]dd/mm/yyyy\ h:mm:ss\ AM/PM"/>
    <numFmt numFmtId="171" formatCode="[$-40A]mmm\ dd\,\ yyyy"/>
    <numFmt numFmtId="172" formatCode="[$-40A]0;[$-40A];[$-40A]"/>
    <numFmt numFmtId="173" formatCode="[$-40A]mmm\ dd\,\ yyyy;[$-40A];[$-40A]"/>
    <numFmt numFmtId="174" formatCode="[$-40A][h]:mm:ss"/>
    <numFmt numFmtId="175" formatCode="[$-40A]0.00"/>
    <numFmt numFmtId="176" formatCode="[$-40A]0%"/>
  </numFmts>
  <fonts count="21">
    <font>
      <sz val="10"/>
      <name val="Arial"/>
      <family val="2"/>
    </font>
    <font>
      <b/>
      <sz val="7"/>
      <color indexed="8"/>
      <name val="Tahoma"/>
      <family val="2"/>
    </font>
    <font>
      <sz val="8"/>
      <color indexed="8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2"/>
      <color theme="0" tint="-0.34998626667073579"/>
      <name val="Segoe UI"/>
      <family val="2"/>
    </font>
    <font>
      <b/>
      <sz val="8"/>
      <color theme="1"/>
      <name val="Tahoma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Segoe UI"/>
      <family val="2"/>
    </font>
    <font>
      <b/>
      <sz val="12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scheme val="minor"/>
    </font>
    <font>
      <sz val="11"/>
      <color theme="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21616"/>
        <bgColor indexed="64"/>
      </patternFill>
    </fill>
    <fill>
      <patternFill patternType="solid">
        <fgColor rgb="FF9F5F5F"/>
        <bgColor indexed="64"/>
      </patternFill>
    </fill>
    <fill>
      <patternFill patternType="solid">
        <fgColor rgb="FFD8A8A8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6" fillId="11" borderId="0" applyNumberFormat="0"/>
    <xf numFmtId="0" fontId="7" fillId="0" borderId="0" applyNumberFormat="0" applyAlignment="0"/>
    <xf numFmtId="0" fontId="8" fillId="11" borderId="0" applyNumberFormat="0"/>
    <xf numFmtId="171" fontId="4" fillId="11" borderId="0"/>
    <xf numFmtId="0" fontId="9" fillId="0" borderId="0" applyNumberFormat="0"/>
    <xf numFmtId="0" fontId="10" fillId="0" borderId="0" applyNumberFormat="0"/>
    <xf numFmtId="0" fontId="11" fillId="0" borderId="0" applyNumberFormat="0" applyFill="0" applyBorder="0" applyAlignment="0" applyProtection="0">
      <alignment horizontal="right"/>
    </xf>
    <xf numFmtId="9" fontId="3" fillId="0" borderId="0" applyFont="0" applyFill="0" applyBorder="0" applyAlignment="0" applyProtection="0"/>
  </cellStyleXfs>
  <cellXfs count="54">
    <xf numFmtId="0" fontId="0" fillId="0" borderId="0" xfId="0"/>
    <xf numFmtId="0" fontId="1" fillId="9" borderId="1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168" fontId="2" fillId="0" borderId="0" xfId="0" applyNumberFormat="1" applyFont="1" applyAlignment="1">
      <alignment horizontal="right"/>
    </xf>
    <xf numFmtId="169" fontId="2" fillId="0" borderId="0" xfId="0" applyNumberFormat="1" applyFont="1" applyAlignment="1">
      <alignment horizontal="right"/>
    </xf>
    <xf numFmtId="0" fontId="2" fillId="10" borderId="0" xfId="0" applyFont="1" applyFill="1" applyAlignment="1">
      <alignment horizontal="right"/>
    </xf>
    <xf numFmtId="3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12" fillId="0" borderId="0" xfId="0" applyFont="1"/>
    <xf numFmtId="170" fontId="2" fillId="0" borderId="0" xfId="0" applyNumberFormat="1" applyFont="1" applyAlignment="1">
      <alignment horizontal="left"/>
    </xf>
    <xf numFmtId="0" fontId="13" fillId="0" borderId="0" xfId="0" applyFont="1"/>
    <xf numFmtId="171" fontId="13" fillId="0" borderId="0" xfId="0" applyNumberFormat="1" applyFont="1" applyAlignment="1">
      <alignment horizontal="left"/>
    </xf>
    <xf numFmtId="0" fontId="6" fillId="11" borderId="0" xfId="13"/>
    <xf numFmtId="0" fontId="9" fillId="0" borderId="0" xfId="17"/>
    <xf numFmtId="171" fontId="7" fillId="0" borderId="0" xfId="14" applyNumberFormat="1" applyAlignment="1">
      <alignment horizontal="left"/>
    </xf>
    <xf numFmtId="0" fontId="7" fillId="0" borderId="0" xfId="14"/>
    <xf numFmtId="0" fontId="8" fillId="11" borderId="0" xfId="15"/>
    <xf numFmtId="0" fontId="7" fillId="0" borderId="0" xfId="14" applyAlignment="1">
      <alignment horizontal="left"/>
    </xf>
    <xf numFmtId="1" fontId="7" fillId="0" borderId="0" xfId="14" applyNumberFormat="1" applyAlignment="1">
      <alignment horizontal="left"/>
    </xf>
    <xf numFmtId="169" fontId="7" fillId="0" borderId="0" xfId="14" applyNumberFormat="1" applyAlignment="1">
      <alignment horizontal="left"/>
    </xf>
    <xf numFmtId="2" fontId="7" fillId="0" borderId="0" xfId="14" applyNumberFormat="1" applyAlignment="1">
      <alignment horizontal="left"/>
    </xf>
    <xf numFmtId="0" fontId="11" fillId="0" borderId="0" xfId="19" applyAlignment="1"/>
    <xf numFmtId="0" fontId="11" fillId="11" borderId="0" xfId="19" applyFill="1" applyAlignment="1"/>
    <xf numFmtId="0" fontId="14" fillId="0" borderId="0" xfId="0" applyFont="1"/>
    <xf numFmtId="172" fontId="7" fillId="0" borderId="0" xfId="14" applyNumberFormat="1" applyAlignment="1">
      <alignment horizontal="left"/>
    </xf>
    <xf numFmtId="173" fontId="7" fillId="0" borderId="0" xfId="14" applyNumberFormat="1" applyAlignment="1">
      <alignment horizontal="left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14" applyNumberFormat="1" applyAlignment="1">
      <alignment horizontal="left"/>
    </xf>
    <xf numFmtId="0" fontId="15" fillId="12" borderId="2" xfId="19" applyFont="1" applyFill="1" applyBorder="1" applyAlignment="1"/>
    <xf numFmtId="174" fontId="7" fillId="0" borderId="0" xfId="14" applyNumberFormat="1" applyAlignment="1">
      <alignment horizontal="left"/>
    </xf>
    <xf numFmtId="174" fontId="13" fillId="0" borderId="0" xfId="0" applyNumberFormat="1" applyFont="1" applyAlignment="1">
      <alignment horizontal="left"/>
    </xf>
    <xf numFmtId="9" fontId="7" fillId="0" borderId="0" xfId="20" applyFont="1" applyAlignment="1">
      <alignment horizontal="left"/>
    </xf>
    <xf numFmtId="0" fontId="17" fillId="14" borderId="3" xfId="0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pivotButton="1" applyFont="1"/>
    <xf numFmtId="176" fontId="19" fillId="0" borderId="0" xfId="0" applyNumberFormat="1" applyFont="1"/>
    <xf numFmtId="0" fontId="19" fillId="13" borderId="0" xfId="0" applyFont="1" applyFill="1"/>
    <xf numFmtId="0" fontId="19" fillId="13" borderId="0" xfId="0" applyFont="1" applyFill="1" applyAlignment="1">
      <alignment horizontal="center" vertical="center" wrapText="1"/>
    </xf>
    <xf numFmtId="174" fontId="19" fillId="0" borderId="0" xfId="0" applyNumberFormat="1" applyFont="1"/>
    <xf numFmtId="175" fontId="19" fillId="0" borderId="0" xfId="0" applyNumberFormat="1" applyFont="1"/>
    <xf numFmtId="0" fontId="20" fillId="14" borderId="0" xfId="0" applyFont="1" applyFill="1"/>
    <xf numFmtId="0" fontId="20" fillId="14" borderId="0" xfId="0" applyFont="1" applyFill="1" applyAlignment="1">
      <alignment horizontal="left" vertical="center" wrapText="1"/>
    </xf>
    <xf numFmtId="0" fontId="20" fillId="14" borderId="0" xfId="0" applyFont="1" applyFill="1" applyAlignment="1">
      <alignment horizontal="center" vertical="center" wrapText="1"/>
    </xf>
    <xf numFmtId="0" fontId="20" fillId="15" borderId="0" xfId="0" applyFont="1" applyFill="1"/>
    <xf numFmtId="0" fontId="20" fillId="15" borderId="0" xfId="0" applyFont="1" applyFill="1" applyAlignment="1">
      <alignment horizontal="center" vertical="center" wrapText="1"/>
    </xf>
    <xf numFmtId="0" fontId="6" fillId="0" borderId="0" xfId="13" applyFill="1"/>
    <xf numFmtId="0" fontId="19" fillId="13" borderId="0" xfId="0" applyFont="1" applyFill="1" applyAlignment="1">
      <alignment horizontal="left" vertical="center" wrapText="1"/>
    </xf>
    <xf numFmtId="0" fontId="13" fillId="0" borderId="0" xfId="0" applyFont="1" applyFill="1"/>
    <xf numFmtId="170" fontId="16" fillId="16" borderId="3" xfId="14" applyNumberFormat="1" applyFont="1" applyFill="1" applyBorder="1" applyAlignment="1">
      <alignment horizontal="center"/>
    </xf>
    <xf numFmtId="171" fontId="16" fillId="16" borderId="3" xfId="14" applyNumberFormat="1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 wrapText="1"/>
    </xf>
    <xf numFmtId="0" fontId="18" fillId="14" borderId="5" xfId="0" applyFont="1" applyFill="1" applyBorder="1" applyAlignment="1">
      <alignment horizontal="center" wrapText="1"/>
    </xf>
    <xf numFmtId="0" fontId="18" fillId="14" borderId="6" xfId="0" applyFont="1" applyFill="1" applyBorder="1" applyAlignment="1">
      <alignment horizontal="center" wrapText="1"/>
    </xf>
  </cellXfs>
  <cellStyles count="2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40% - Accent3" xfId="5" builtinId="39" customBuiltin="1"/>
    <cellStyle name="60% - Accent3" xfId="6" builtinId="40" customBuiltin="1"/>
    <cellStyle name="60% - Accent4" xfId="7" builtinId="44" customBuiltin="1"/>
    <cellStyle name="60% - Accent6" xfId="8" builtinId="52" customBuiltin="1"/>
    <cellStyle name="Comma" xfId="9" builtinId="3" customBuiltin="1"/>
    <cellStyle name="Comma [0]" xfId="10" builtinId="6" customBuiltin="1"/>
    <cellStyle name="Currency" xfId="11" builtinId="4" customBuiltin="1"/>
    <cellStyle name="Currency [0]" xfId="12" builtinId="7" customBuiltin="1"/>
    <cellStyle name="Heading" xfId="13" xr:uid="{00000000-0005-0000-0000-00000C000000}"/>
    <cellStyle name="Normal" xfId="0" builtinId="0" customBuiltin="1"/>
    <cellStyle name="Percent" xfId="20" builtinId="5"/>
    <cellStyle name="Report Body" xfId="14" xr:uid="{00000000-0005-0000-0000-00000F000000}"/>
    <cellStyle name="Report Column Header" xfId="15" xr:uid="{00000000-0005-0000-0000-000010000000}"/>
    <cellStyle name="Report Creation DateTime" xfId="16" xr:uid="{00000000-0005-0000-0000-000011000000}"/>
    <cellStyle name="Report Field Name" xfId="17" xr:uid="{00000000-0005-0000-0000-000012000000}"/>
    <cellStyle name="Report Name" xfId="18" xr:uid="{00000000-0005-0000-0000-000013000000}"/>
    <cellStyle name="StandardReportHeading" xfId="19" xr:uid="{00000000-0005-0000-0000-000014000000}"/>
  </cellStyles>
  <dxfs count="116"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alignment horizontal="left"/>
    </dxf>
    <dxf>
      <alignment vertical="center"/>
    </dxf>
    <dxf>
      <alignment wrapText="1"/>
    </dxf>
    <dxf>
      <alignment vertical="center"/>
    </dxf>
    <dxf>
      <alignment horizontal="center"/>
    </dxf>
    <dxf>
      <alignment wrapText="1"/>
    </dxf>
    <dxf>
      <numFmt numFmtId="176" formatCode="[$-40A]0%"/>
    </dxf>
    <dxf>
      <alignment vertical="center"/>
    </dxf>
    <dxf>
      <alignment horizontal="center"/>
    </dxf>
    <dxf>
      <alignment wrapText="1"/>
    </dxf>
    <dxf>
      <numFmt numFmtId="176" formatCode="[$-40A]0%"/>
    </dxf>
    <dxf>
      <font>
        <sz val="11"/>
      </font>
    </dxf>
    <dxf>
      <font>
        <name val="Calibri"/>
        <scheme val="minor"/>
      </font>
    </dxf>
    <dxf>
      <font>
        <color theme="0"/>
      </font>
    </dxf>
    <dxf>
      <fill>
        <patternFill>
          <bgColor rgb="FF9F5F5F"/>
        </patternFill>
      </fill>
    </dxf>
    <dxf>
      <fill>
        <patternFill>
          <bgColor rgb="FF9F5F5F"/>
        </patternFill>
      </fill>
    </dxf>
    <dxf>
      <fill>
        <patternFill>
          <fgColor indexed="64"/>
          <bgColor rgb="FF9F5F5F"/>
        </patternFill>
      </fill>
    </dxf>
    <dxf>
      <fill>
        <patternFill>
          <fgColor indexed="64"/>
          <bgColor rgb="FF9F5F5F"/>
        </patternFill>
      </fill>
    </dxf>
    <dxf>
      <fill>
        <patternFill>
          <fgColor indexed="64"/>
          <bgColor rgb="FF9F5F5F"/>
        </patternFill>
      </fill>
    </dxf>
    <dxf>
      <numFmt numFmtId="174" formatCode="[$-40A][h]:mm:ss"/>
    </dxf>
    <dxf>
      <fill>
        <patternFill>
          <bgColor rgb="FF521616"/>
        </patternFill>
      </fill>
    </dxf>
    <dxf>
      <fill>
        <patternFill>
          <bgColor rgb="FF521616"/>
        </patternFill>
      </fill>
    </dxf>
    <dxf>
      <fill>
        <patternFill>
          <bgColor rgb="FF521616"/>
        </patternFill>
      </fill>
    </dxf>
    <dxf>
      <fill>
        <patternFill>
          <bgColor rgb="FF521616"/>
        </patternFill>
      </fill>
    </dxf>
    <dxf>
      <fill>
        <patternFill>
          <bgColor rgb="FF521616"/>
        </patternFill>
      </fill>
    </dxf>
    <dxf>
      <fill>
        <patternFill>
          <bgColor rgb="FF521616"/>
        </patternFill>
      </fill>
    </dxf>
    <dxf>
      <fill>
        <patternFill>
          <bgColor rgb="FF521616"/>
        </patternFill>
      </fill>
    </dxf>
    <dxf>
      <fill>
        <patternFill>
          <bgColor rgb="FF521616"/>
        </patternFill>
      </fill>
    </dxf>
    <dxf>
      <font>
        <color theme="0"/>
      </font>
      <fill>
        <patternFill patternType="solid">
          <fgColor indexed="64"/>
          <bgColor theme="4" tint="-0.499984740745262"/>
        </patternFill>
      </fill>
      <alignment horizontal="left" vertical="center" wrapText="1"/>
    </dxf>
    <dxf>
      <font>
        <color theme="0"/>
      </font>
      <fill>
        <patternFill patternType="solid">
          <fgColor indexed="64"/>
          <bgColor theme="4" tint="-0.499984740745262"/>
        </patternFill>
      </fill>
      <alignment horizontal="left" vertical="center" wrapText="1"/>
    </dxf>
    <dxf>
      <font>
        <color theme="0"/>
      </font>
      <fill>
        <patternFill patternType="solid">
          <fgColor indexed="64"/>
          <bgColor theme="4" tint="-0.499984740745262"/>
        </patternFill>
      </fill>
      <alignment horizontal="left" vertical="center" wrapText="1"/>
    </dxf>
    <dxf>
      <font>
        <color theme="0"/>
      </font>
      <fill>
        <patternFill patternType="solid">
          <fgColor indexed="64"/>
          <bgColor theme="4" tint="-0.499984740745262"/>
        </patternFill>
      </fill>
    </dxf>
    <dxf>
      <fill>
        <patternFill>
          <fgColor indexed="64"/>
          <bgColor rgb="FF00B050"/>
        </patternFill>
      </fill>
    </dxf>
    <dxf>
      <font>
        <color theme="0"/>
      </font>
      <fill>
        <patternFill patternType="solid">
          <fgColor indexed="64"/>
          <bgColor theme="4" tint="-0.499984740745262"/>
        </patternFill>
      </fill>
      <alignment horizontal="center" vertical="center" wrapText="1"/>
    </dxf>
    <dxf>
      <numFmt numFmtId="175" formatCode="[$-40A]0.00"/>
    </dxf>
    <dxf>
      <font>
        <color theme="1"/>
      </font>
    </dxf>
    <dxf>
      <font>
        <color theme="1"/>
      </font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alignment horizontal="left"/>
    </dxf>
    <dxf>
      <alignment vertical="center"/>
    </dxf>
    <dxf>
      <alignment wrapText="1"/>
    </dxf>
    <dxf>
      <alignment vertical="center"/>
    </dxf>
    <dxf>
      <alignment horizontal="center"/>
    </dxf>
    <dxf>
      <alignment wrapText="1"/>
    </dxf>
    <dxf>
      <numFmt numFmtId="176" formatCode="[$-40A]0%"/>
    </dxf>
    <dxf>
      <numFmt numFmtId="174" formatCode="[$-40A][h]:mm:ss"/>
    </dxf>
    <dxf>
      <alignment vertical="center"/>
    </dxf>
    <dxf>
      <alignment horizontal="center"/>
    </dxf>
    <dxf>
      <alignment wrapText="1"/>
    </dxf>
    <dxf>
      <alignment vertical="center"/>
    </dxf>
    <dxf>
      <alignment horizontal="center"/>
    </dxf>
    <dxf>
      <alignment wrapText="1"/>
    </dxf>
    <dxf>
      <numFmt numFmtId="176" formatCode="[$-40A]0%"/>
    </dxf>
    <dxf>
      <alignment vertical="center"/>
    </dxf>
    <dxf>
      <alignment horizontal="center"/>
    </dxf>
    <dxf>
      <alignment wrapText="1"/>
    </dxf>
    <dxf>
      <alignment vertical="center"/>
    </dxf>
    <dxf>
      <alignment horizontal="center"/>
    </dxf>
    <dxf>
      <alignment wrapText="1"/>
    </dxf>
    <dxf>
      <numFmt numFmtId="174" formatCode="[$-40A][h]:mm:ss"/>
    </dxf>
    <dxf>
      <numFmt numFmtId="175" formatCode="[$-40A]0.00"/>
    </dxf>
    <dxf>
      <font>
        <sz val="11"/>
      </font>
    </dxf>
    <dxf>
      <font>
        <name val="Calibri"/>
        <scheme val="minor"/>
      </font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alignment horizontal="left"/>
    </dxf>
    <dxf>
      <alignment vertical="center"/>
    </dxf>
    <dxf>
      <alignment wrapText="1"/>
    </dxf>
    <dxf>
      <alignment vertical="center"/>
    </dxf>
    <dxf>
      <alignment horizontal="center"/>
    </dxf>
    <dxf>
      <alignment wrapText="1"/>
    </dxf>
    <dxf>
      <numFmt numFmtId="176" formatCode="[$-40A]0%"/>
    </dxf>
    <dxf>
      <font>
        <sz val="11"/>
      </font>
    </dxf>
    <dxf>
      <font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5" tint="0.79995117038483843"/>
          <bgColor theme="0" tint="-4.9989318521683403E-2"/>
        </patternFill>
      </fill>
      <border>
        <bottom style="thin">
          <color theme="5" tint="0.39997558519241921"/>
        </bottom>
      </border>
    </dxf>
    <dxf>
      <fill>
        <patternFill patternType="solid">
          <fgColor theme="5" tint="0.79995117038483843"/>
          <bgColor theme="0" tint="-4.9989318521683403E-2"/>
        </patternFill>
      </fill>
      <border>
        <bottom style="thin">
          <color theme="5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5" tint="0.39997558519241921"/>
        </bottom>
      </border>
    </dxf>
    <dxf>
      <font>
        <color theme="1"/>
      </font>
    </dxf>
    <dxf>
      <font>
        <b/>
        <i val="0"/>
        <color theme="1"/>
      </font>
      <fill>
        <patternFill>
          <bgColor theme="0" tint="-4.9989318521683403E-2"/>
        </patternFill>
      </fill>
      <border>
        <top style="thin">
          <color theme="5"/>
        </top>
        <bottom style="thin">
          <color theme="5"/>
        </bottom>
      </border>
    </dxf>
    <dxf>
      <font>
        <color theme="1"/>
      </font>
      <fill>
        <patternFill patternType="solid">
          <fgColor theme="0" tint="-0.14993743705557422"/>
          <bgColor theme="0" tint="-4.9989318521683403E-2"/>
        </patternFill>
      </fill>
    </dxf>
    <dxf>
      <fill>
        <patternFill patternType="solid">
          <fgColor theme="0" tint="-0.14990691854609822"/>
          <bgColor theme="0" tint="-4.9989318521683403E-2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>
          <fgColor theme="8"/>
          <bgColor theme="8"/>
        </patternFill>
      </fill>
    </dxf>
    <dxf>
      <font>
        <b/>
        <i val="0"/>
        <color theme="1"/>
      </font>
      <fill>
        <patternFill patternType="solid">
          <fgColor theme="5" tint="0.79985961485641044"/>
          <bgColor theme="0" tint="-4.9989318521683403E-2"/>
        </patternFill>
      </fill>
      <border>
        <top style="thin">
          <color theme="5" tint="0.39997558519241921"/>
        </top>
      </border>
    </dxf>
    <dxf>
      <font>
        <b/>
        <i val="0"/>
        <color theme="1"/>
      </font>
      <fill>
        <patternFill patternType="solid">
          <fgColor theme="5" tint="0.79989013336588644"/>
          <bgColor theme="0" tint="-4.9989318521683403E-2"/>
        </patternFill>
      </fill>
      <border>
        <bottom style="thin">
          <color theme="5" tint="0.39997558519241921"/>
        </bottom>
      </border>
    </dxf>
    <dxf>
      <font>
        <color theme="3"/>
      </font>
    </dxf>
    <dxf>
      <font>
        <b/>
        <i val="0"/>
        <color theme="0"/>
      </font>
      <fill>
        <patternFill>
          <bgColor rgb="FF521616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521616"/>
        </patternFill>
      </fill>
    </dxf>
  </dxfs>
  <tableStyles count="3" defaultTableStyle="TableStyleMedium9" defaultPivotStyle="PivotStyleLight16">
    <tableStyle name="Estilo de segmentación de datos 1" pivot="0" table="0" count="1" xr9:uid="{00000000-0011-0000-FFFF-FFFF00000000}">
      <tableStyleElement type="wholeTable" dxfId="115"/>
    </tableStyle>
    <tableStyle name="Estilo de segmentación de datos 2" pivot="0" table="0" count="4" xr9:uid="{00000000-0011-0000-FFFF-FFFF01000000}">
      <tableStyleElement type="wholeTable" dxfId="114"/>
      <tableStyleElement type="headerRow" dxfId="113"/>
    </tableStyle>
    <tableStyle name="PivotStyleLightCustom" table="0" count="12" xr9:uid="{00000000-0011-0000-FFFF-FFFF02000000}">
      <tableStyleElement type="wholeTable" dxfId="112"/>
      <tableStyleElement type="headerRow" dxfId="111"/>
      <tableStyleElement type="totalRow" dxfId="110"/>
      <tableStyleElement type="secondRowStripe" dxfId="109"/>
      <tableStyleElement type="firstColumnStripe" dxfId="108"/>
      <tableStyleElement type="firstSubtotalColumn" dxfId="107"/>
      <tableStyleElement type="firstSubtotalRow" dxfId="106"/>
      <tableStyleElement type="secondSubtotalRow" dxfId="105"/>
      <tableStyleElement type="firstRowSubheading" dxfId="104"/>
      <tableStyleElement type="secondRowSubheading" dxfId="103"/>
      <tableStyleElement type="pageFieldLabels" dxfId="102"/>
      <tableStyleElement type="pageFieldValues" dxfId="101"/>
    </tableStyle>
  </tableStyles>
  <colors>
    <mruColors>
      <color rgb="FF521616"/>
      <color rgb="FF9F5F5F"/>
      <color rgb="FFD8A8A8"/>
      <color rgb="FFF1C5C5"/>
      <color rgb="FFC64646"/>
      <color rgb="FFFFD9D9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rgb="FFF1C5C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rgb="FFC64646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stilo de segmentación de datos 1">
        <x14:slicerStyle name="Estilo de segmentación de datos 1"/>
        <x14:slicerStyle name="Estilo de segmentación de datos 2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[report_1104256825]Summary!TablaDinámica2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Top 10 - Conductores con mayor ralentí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52161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Summary!$AI$9:$AI$10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2161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Summary!$AG$11:$AH$20</c:f>
              <c:multiLvlStrCache>
                <c:ptCount val="10"/>
                <c:lvl>
                  <c:pt idx="0">
                    <c:v>CHALA</c:v>
                  </c:pt>
                  <c:pt idx="1">
                    <c:v>CHALA</c:v>
                  </c:pt>
                  <c:pt idx="2">
                    <c:v>PEDREGAL</c:v>
                  </c:pt>
                  <c:pt idx="3">
                    <c:v>CAMANA</c:v>
                  </c:pt>
                  <c:pt idx="4">
                    <c:v>CAMANA</c:v>
                  </c:pt>
                  <c:pt idx="5">
                    <c:v>CHALA</c:v>
                  </c:pt>
                  <c:pt idx="6">
                    <c:v>CAMANA</c:v>
                  </c:pt>
                  <c:pt idx="7">
                    <c:v>PEDREGAL</c:v>
                  </c:pt>
                  <c:pt idx="8">
                    <c:v>CAMANA</c:v>
                  </c:pt>
                  <c:pt idx="9">
                    <c:v>CHALA</c:v>
                  </c:pt>
                </c:lvl>
                <c:lvl>
                  <c:pt idx="0">
                    <c:v>ALFREDO GONZALES</c:v>
                  </c:pt>
                  <c:pt idx="1">
                    <c:v>JUAN ARIAS</c:v>
                  </c:pt>
                  <c:pt idx="2">
                    <c:v>JUAN_GALLEGOS1</c:v>
                  </c:pt>
                  <c:pt idx="3">
                    <c:v>JAIME CHAVEZ</c:v>
                  </c:pt>
                  <c:pt idx="4">
                    <c:v>MOISES CONDORCHOA</c:v>
                  </c:pt>
                  <c:pt idx="5">
                    <c:v>DIONICIO HUARCAYA</c:v>
                  </c:pt>
                  <c:pt idx="6">
                    <c:v>FREDY QUISPE</c:v>
                  </c:pt>
                  <c:pt idx="7">
                    <c:v>CARMELO_LAGOS</c:v>
                  </c:pt>
                  <c:pt idx="8">
                    <c:v>ELAR DE LA CRUZ</c:v>
                  </c:pt>
                  <c:pt idx="9">
                    <c:v>RODOLFO JARA</c:v>
                  </c:pt>
                </c:lvl>
              </c:multiLvlStrCache>
            </c:multiLvlStrRef>
          </c:cat>
          <c:val>
            <c:numRef>
              <c:f>Summary!$AI$11:$AI$20</c:f>
              <c:numCache>
                <c:formatCode>[$-40A]0%</c:formatCode>
                <c:ptCount val="10"/>
                <c:pt idx="0">
                  <c:v>8.4152992993906744E-2</c:v>
                </c:pt>
                <c:pt idx="1">
                  <c:v>5.3772651548290008E-2</c:v>
                </c:pt>
                <c:pt idx="2">
                  <c:v>4.5818207450745434E-2</c:v>
                </c:pt>
                <c:pt idx="3">
                  <c:v>4.4592318193056486E-2</c:v>
                </c:pt>
                <c:pt idx="4">
                  <c:v>3.8316948303954115E-2</c:v>
                </c:pt>
                <c:pt idx="5">
                  <c:v>2.9117647073821806E-2</c:v>
                </c:pt>
                <c:pt idx="6">
                  <c:v>2.682950742349284E-2</c:v>
                </c:pt>
                <c:pt idx="7">
                  <c:v>2.1463101771715922E-2</c:v>
                </c:pt>
                <c:pt idx="8">
                  <c:v>2.0218849983472349E-2</c:v>
                </c:pt>
                <c:pt idx="9">
                  <c:v>1.9215027249310516E-2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E-429E-A0F0-86F1C3FEA2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9007008"/>
        <c:axId val="269820224"/>
      </c:barChart>
      <c:catAx>
        <c:axId val="18990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20224"/>
        <c:crosses val="autoZero"/>
        <c:auto val="1"/>
        <c:lblAlgn val="ctr"/>
        <c:lblOffset val="100"/>
        <c:noMultiLvlLbl val="0"/>
      </c:catAx>
      <c:valAx>
        <c:axId val="2698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A]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187779</xdr:colOff>
      <xdr:row>0</xdr:row>
      <xdr:rowOff>76201</xdr:rowOff>
    </xdr:from>
    <xdr:to>
      <xdr:col>16</xdr:col>
      <xdr:colOff>522513</xdr:colOff>
      <xdr:row>9</xdr:row>
      <xdr:rowOff>299358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LOCACION">
              <a:extLst>
                <a:ext uri="{FF2B5EF4-FFF2-40B4-BE49-F238E27FC236}">
                  <a16:creationId xmlns:a16="http://schemas.microsoft.com/office/drawing/2014/main" id="{A4D6EC84-7B75-298A-832E-4B775A15D9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23672" y="76201"/>
              <a:ext cx="2049234" cy="23730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201386</xdr:colOff>
      <xdr:row>11</xdr:row>
      <xdr:rowOff>8163</xdr:rowOff>
    </xdr:from>
    <xdr:to>
      <xdr:col>16</xdr:col>
      <xdr:colOff>549728</xdr:colOff>
      <xdr:row>25</xdr:row>
      <xdr:rowOff>78174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OPERADOR LOGISTICO">
              <a:extLst>
                <a:ext uri="{FF2B5EF4-FFF2-40B4-BE49-F238E27FC236}">
                  <a16:creationId xmlns:a16="http://schemas.microsoft.com/office/drawing/2014/main" id="{BDE28071-291E-25DF-552B-1F46CD4F04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DOR LOGIST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37279" y="2552699"/>
              <a:ext cx="2062842" cy="30907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394607</xdr:colOff>
      <xdr:row>2</xdr:row>
      <xdr:rowOff>68036</xdr:rowOff>
    </xdr:from>
    <xdr:to>
      <xdr:col>5</xdr:col>
      <xdr:colOff>1641904</xdr:colOff>
      <xdr:row>5</xdr:row>
      <xdr:rowOff>231323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75E9C91-3A4D-92A7-2F51-C975988E7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6078" y="609654"/>
          <a:ext cx="1821518" cy="780944"/>
        </a:xfrm>
        <a:prstGeom prst="rect">
          <a:avLst/>
        </a:prstGeom>
      </xdr:spPr>
    </xdr:pic>
    <xdr:clientData/>
  </xdr:twoCellAnchor>
  <xdr:twoCellAnchor>
    <xdr:from>
      <xdr:col>17</xdr:col>
      <xdr:colOff>340178</xdr:colOff>
      <xdr:row>7</xdr:row>
      <xdr:rowOff>63953</xdr:rowOff>
    </xdr:from>
    <xdr:to>
      <xdr:col>26</xdr:col>
      <xdr:colOff>544286</xdr:colOff>
      <xdr:row>30</xdr:row>
      <xdr:rowOff>54426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6CC8E1-5BC8-8C54-85B4-D28E908AB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SYSTEM" refreshedDate="45821.294680092593" createdVersion="4" refreshedVersion="7" recordCount="28" xr:uid="{00000000-000A-0000-FFFF-FFFF5F020000}">
  <cacheSource type="worksheet">
    <worksheetSource name="AllData"/>
  </cacheSource>
  <cacheFields count="41">
    <cacheField name="Artículo" numFmtId="0">
      <sharedItems/>
    </cacheField>
    <cacheField name="Grupo" numFmtId="0">
      <sharedItems/>
    </cacheField>
    <cacheField name="Nombre" numFmtId="0">
      <sharedItems/>
    </cacheField>
    <cacheField name="Apellido" numFmtId="0">
      <sharedItems/>
    </cacheField>
    <cacheField name="Número del periodo" numFmtId="172">
      <sharedItems containsSemiMixedTypes="0" containsString="0" containsNumber="1" containsInteger="1" minValue="0" maxValue="0"/>
    </cacheField>
    <cacheField name="Fecha de inicio del periodo" numFmtId="173">
      <sharedItems containsSemiMixedTypes="0" containsNonDate="0" containsDate="1" containsString="0" minDate="1899-12-30T00:00:00" maxDate="1899-12-31T00:00:00"/>
    </cacheField>
    <cacheField name="Fecha de fin del periodo" numFmtId="173">
      <sharedItems containsSemiMixedTypes="0" containsNonDate="0" containsDate="1" containsString="0" minDate="1899-12-30T00:00:00" maxDate="1899-12-31T00:00:00"/>
    </cacheField>
    <cacheField name="UNIDAD" numFmtId="173">
      <sharedItems count="915">
        <s v="ELAR DE LA CRUZ"/>
        <s v="DEHIVI RAMOS"/>
        <s v="FREDY QUISPE"/>
        <s v="EDILBERTO RAMIREZ"/>
        <s v="JAIME CHAVEZ"/>
        <s v="RENATO_GALLARDO"/>
        <s v="FERNANDO_PACHECO"/>
        <s v="NELSON_CONZA"/>
        <s v="CAYETANO_HUAYLLAZO"/>
        <s v="PERCY ZAMUDIO"/>
        <s v="GLOBER JARA"/>
        <s v="ALFREDO GONZALES"/>
        <s v="RODOLFO JARA"/>
        <s v="DIONICIO HUARCAYA"/>
        <s v="JUAN ARIAS"/>
        <s v="MOISES CONDORCHOA"/>
        <s v="JUAN_GALLEGOS1"/>
        <s v="EDWAR_QUISPE"/>
        <s v="VIRGILIO_HUAYCHO"/>
        <s v="EDWIN_ALVARES"/>
        <s v="ROBIN_YUCRA"/>
        <s v="CARMELO_LAGOS"/>
        <s v="ALBERT_RAMOS"/>
        <s v="JAMES CUTI"/>
        <s v="JUAN PAIPAY"/>
        <s v="LUIS RONDON"/>
        <s v="NEMECIO CONDORCHOA"/>
        <s v="RONALD_HUILLCA"/>
        <s v="LUIS FLORES" u="1"/>
        <s v="BLS871" u="1"/>
        <s v="F6S758" u="1"/>
        <s v="T3P893" u="1"/>
        <s v="VICTOR RICALDI" u="1"/>
        <s v="F4Q711" u="1"/>
        <s v="F6T826" u="1"/>
        <s v="F6V758" u="1"/>
        <s v="OMAR ALIENDRES" u="1"/>
        <s v="B6E936" u="1"/>
        <s v="F8W929" u="1"/>
        <s v="JORGE HUANCAS" u="1"/>
        <s v="X3V941" u="1"/>
        <s v="D4P767" u="1"/>
        <s v="A20865" u="1"/>
        <s v="F2Q906" u="1"/>
        <s v="F4T917" u="1"/>
        <s v="F4U745" u="1"/>
        <s v="JAVIER JARA" u="1"/>
        <s v="F4G767" u="1"/>
        <s v="LUIS PEREZ" u="1"/>
        <s v="C0B810" u="1"/>
        <s v="B6F934" u="1"/>
        <s v="F4Z769" u="1"/>
        <s v="JOSE SUCLUPE" u="1"/>
        <s v="BSC706" u="1"/>
        <s v="F2Y826" u="1"/>
        <s v="F4Z929" u="1"/>
        <s v="CARLOS MACHCO" u="1"/>
        <s v="T8B809" u="1"/>
        <s v="ASI809" u="1"/>
        <s v="ESTALIN SANCHEZ" u="1"/>
        <s v="MARCELO FIGUEROA" u="1"/>
        <s v="F6S858" u="1"/>
        <s v="A2S879" u="1"/>
        <s v="A2R947" u="1"/>
        <s v="F4U847" u="1"/>
        <s v="F4F753" u="1"/>
        <s v="B6E932" u="1"/>
        <s v="F4X915" u="1"/>
        <s v="BSC704" u="1"/>
        <s v="C8H920" u="1"/>
        <s v="D0Z939" u="1"/>
        <s v="F4J821" u="1"/>
        <s v="F4Q949" u="1"/>
        <s v="D4T799" u="1"/>
        <s v="F2Q938" u="1"/>
        <s v="D4Q751" u="1"/>
        <s v="F2Q914" u="1"/>
        <s v="F4S925" u="1"/>
        <s v="D6C932" u="1"/>
        <s v="D4U763" u="1"/>
        <s v="F4V765" u="1"/>
        <s v="F2T822" u="1"/>
        <s v="D8J899" u="1"/>
        <s v="F4U821" u="1"/>
        <s v="GP-10" u="1"/>
        <s v="BSB726" u="1"/>
        <s v="F4V821" u="1"/>
        <s v="ASD749" u="1"/>
        <s v="F4L799" u="1"/>
        <s v="BSD818" u="1"/>
        <s v="A2I943" u="1"/>
        <s v="BSC702" u="1"/>
        <s v="ASD805" u="1"/>
        <s v="D8M771" u="1"/>
        <s v="ASE701" u="1"/>
        <s v="ASI909" u="1"/>
        <s v="GILBER FUERTES" u="1"/>
        <s v="BDS891" u="1"/>
        <s v="F4Q947" u="1"/>
        <s v="F2S856" u="1"/>
        <s v="F2S844" u="1"/>
        <s v="F2U776" u="1"/>
        <s v="F4S843" u="1"/>
        <s v="F2S832" u="1"/>
        <s v="F4T935" u="1"/>
        <s v="F4T831" u="1"/>
        <s v="WILMER VILCA" u="1"/>
        <s v="D2T922" u="1"/>
        <s v="ASB839" u="1"/>
        <s v="JOSE SEDANO" u="1"/>
        <s v="F8X853" u="1"/>
        <s v="BSB724" u="1"/>
        <s v="F4L797" u="1"/>
        <s v="ASD919" u="1"/>
        <s v="F4Y923" u="1"/>
        <s v="A2I941" u="1"/>
        <s v="BSD804" u="1"/>
        <s v="ASE723" u="1"/>
        <s v="F4O785" u="1"/>
        <s v="D4O771" u="1"/>
        <s v="F2Q934" u="1"/>
        <s v="OSCAR DELGADO" u="1"/>
        <s v="BSK700" u="1"/>
        <s v="EDWIN APAZA" u="1"/>
        <s v="F2X798" u="1"/>
        <s v="F4U933" u="1"/>
        <s v="F8X771" u="1"/>
        <s v="BSD758" u="1"/>
        <s v="F4X841" u="1"/>
        <s v="F8K781" u="1"/>
        <s v="F4Y921" u="1"/>
        <s v="BSD802" u="1"/>
        <s v="BSH758" u="1"/>
        <s v="BSG918" u="1"/>
        <s v="ASI849" u="1"/>
        <s v="BSH734" u="1"/>
        <s v="ASI837" u="1"/>
        <s v="JOAQUIN CACCHA" u="1"/>
        <s v="AUZ906" u="1"/>
        <s v="X4V809" u="1"/>
        <s v="F4U875" u="1"/>
        <s v="F4G885" u="1"/>
        <s v="F4Y899" u="1"/>
        <s v="ASB767" u="1"/>
        <s v="GP-13" u="1"/>
        <s v="F4H861" u="1"/>
        <s v="BSA904" u="1"/>
        <s v="BSD756" u="1"/>
        <s v="F4Y943" u="1"/>
        <s v="ASC915" u="1"/>
        <s v="ASD927" u="1"/>
        <s v="BSD916" u="1"/>
        <s v="ASI779" u="1"/>
        <s v="BSH756" u="1"/>
        <s v="BSH732" u="1"/>
        <s v="ASM779" u="1"/>
        <s v="ASI903" u="1"/>
        <s v="F2R782" u="1"/>
        <s v="BSM916" u="1"/>
        <s v="F4G883" u="1"/>
        <s v="F8X883" u="1"/>
        <s v="ASD949" u="1"/>
        <s v="BSA902" u="1"/>
        <s v="BSD754" u="1"/>
        <s v="F4X941" u="1"/>
        <s v="ASD845" u="1"/>
        <s v="LUIS HERMOZA" u="1"/>
        <s v="JUAN LOCATELLI" u="1"/>
        <s v="ASD833" u="1"/>
        <s v="BSD822" u="1"/>
        <s v="BSD914" u="1"/>
        <s v="F2Y930" u="1"/>
        <s v="D0Z941" u="1"/>
        <s v="ASF741" u="1"/>
        <s v="BCD702" u="1"/>
        <s v="BCF726" u="1"/>
        <s v="X4U737" u="1"/>
        <s v="BSN778" u="1"/>
        <s v="BCK818" u="1"/>
        <s v="BSB788" u="1"/>
        <s v="ESTEBAN VALENZUELA" u="1"/>
        <s v="GP-15" u="1"/>
        <s v="BSA936" u="1"/>
        <s v="ASB947" u="1"/>
        <s v="ASD775" u="1"/>
        <s v="BSA912" u="1"/>
        <s v="ASE867" u="1"/>
        <s v="ABEL BETETA" u="1"/>
        <s v="ASD843" u="1"/>
        <s v="ASE763" u="1"/>
        <s v="JOSE GARCIA" u="1"/>
        <s v="BSD820" u="1"/>
        <s v="BSD912" u="1"/>
        <s v="BSH752" u="1"/>
        <s v="ASI751" u="1"/>
        <s v="ASK947" u="1"/>
        <s v="F2Q882" u="1"/>
        <s v="V4D743" u="1"/>
        <s v="V4E731" u="1"/>
        <s v="GP-08" u="1"/>
        <s v="F4U881" u="1"/>
        <s v="ASB889" u="1"/>
        <s v="GP-16" u="1"/>
        <s v="BSB786" u="1"/>
        <s v="BSD798" u="1"/>
        <s v="D0V881" u="1"/>
        <s v="ERICK CHACA" u="1"/>
        <s v="ASD889" u="1"/>
        <s v="BSA934" u="1"/>
        <s v="F2X870" u="1"/>
        <s v="F4Z893" u="1"/>
        <s v="BSA910" u="1"/>
        <s v="BSD854" u="1"/>
        <s v="ASD921" u="1"/>
        <s v="BCD734" u="1"/>
        <s v="BSD910" u="1"/>
        <s v="ELADIO APAICO" u="1"/>
        <s v="BCD814" u="1"/>
        <s v="BCF746" u="1"/>
        <s v="F9V709" u="1"/>
        <s v="CIRILO ROSALES" u="1"/>
        <s v="AUZ934" u="1"/>
        <s v="V6C924" u="1"/>
        <s v="AUZ910" u="1"/>
        <s v="GP-09" u="1"/>
        <s v="ASB795" u="1"/>
        <s v="BSB876" u="1"/>
        <s v="GP-33" u="1"/>
        <s v="BSD796" u="1"/>
        <s v="ELMER TOCTO" u="1"/>
        <s v="ASD887" u="1"/>
        <s v="FERNANDO ARTEAGA" u="1"/>
        <s v="GP-41" u="1"/>
        <s v="BSC840" u="1"/>
        <s v="ASI899" u="1"/>
        <s v="BSD920" u="1"/>
        <s v="BCD732" u="1"/>
        <s v="ASI875" u="1"/>
        <s v="AUZ876" u="1"/>
        <s v="BCF744" u="1"/>
        <s v="BSN796" u="1"/>
        <s v="LIZARDO OCC" u="1"/>
        <s v="GP-42" u="1"/>
        <s v="BSD794" u="1"/>
        <s v="CRISTHIAN DIOSES" u="1"/>
        <s v="ASD781" u="1"/>
        <s v="BCD778" u="1"/>
        <s v="BSB930" u="1"/>
        <s v="F5B729" u="1"/>
        <s v="ASI897" u="1"/>
        <s v="PEDRO COLANA" u="1"/>
        <s v="BCE938" u="1"/>
        <s v="BCF858" u="1"/>
        <s v="X4V857" u="1"/>
        <s v="HENRY MAGUIÑA" u="1"/>
        <s v="BCK926" u="1"/>
        <s v="F5L717" u="1"/>
        <s v="BCD776" u="1"/>
        <s v="D7A736" u="1"/>
        <s v="B5Q737" u="1"/>
        <s v="BCE948" u="1"/>
        <s v="BCF776" u="1"/>
        <s v="A3A803" u="1"/>
        <s v="ASI883" u="1"/>
        <s v="F3C704" u="1"/>
        <s v="X4V799" u="1"/>
        <s v="BCF820" u="1"/>
        <s v="B7Y804" u="1"/>
        <s v="BCK820" u="1"/>
        <s v="BSB790" u="1"/>
        <s v="BSC894" u="1"/>
        <s v="BCE750" u="1"/>
        <s v="BSJ870" u="1"/>
        <s v="X4V785" u="1"/>
        <s v="B9G823" u="1"/>
        <s v="B7Y838" u="1"/>
        <s v="B9I811" u="1"/>
        <s v="BSB880" u="1"/>
        <s v="BSC892" u="1"/>
        <s v="F5M713" u="1"/>
        <s v="F5A839" u="1"/>
        <s v="BCD784" u="1"/>
        <s v="BCD772" u="1"/>
        <s v="B7S848" u="1"/>
        <s v="JORGE GUTIERREZ" u="1"/>
        <s v="PEDRO AGUIRRE" u="1"/>
        <s v="BCF932" u="1"/>
        <s v="AVB708" u="1"/>
        <s v="B7Y848" u="1"/>
        <s v="BCL784" u="1"/>
        <s v="BCL772" u="1"/>
        <s v="BSC890" u="1"/>
        <s v="BCF898" u="1"/>
        <s v="F1A919" u="1"/>
        <s v="BCF794" u="1"/>
        <s v="F1D839" u="1"/>
        <s v="F7F768" u="1"/>
        <s v="B9S741" u="1"/>
        <s v="BCE942" u="1"/>
        <s v="B9F947" u="1"/>
        <s v="F1F919" u="1"/>
        <s v="ARMANDO CAPCHA" u="1"/>
        <s v="B9J855" u="1"/>
        <s v="F5B779" u="1"/>
        <s v="F5A755" u="1"/>
        <s v="F5A847" u="1"/>
        <s v="F5A743" u="1"/>
        <s v="F3D848" u="1"/>
        <s v="F5B731" u="1"/>
        <s v="B7R924" u="1"/>
        <s v="F7E822" u="1"/>
        <s v="D9F831" u="1"/>
        <s v="B9F921" u="1"/>
        <s v="B9J853" u="1"/>
        <s v="D5I741" u="1"/>
        <s v="F5B937" u="1"/>
        <s v="JUAN MALDONADO" u="1"/>
        <s v="B9F887" u="1"/>
        <s v="D5C751" u="1"/>
        <s v="D5E763" u="1"/>
        <s v="D9D933" u="1"/>
        <s v="F1D835" u="1"/>
        <s v="AVA738" u="1"/>
        <s v="F5H777" u="1"/>
        <s v="CARLOS GARCIA" u="1"/>
        <s v="D5F751" u="1"/>
        <s v="AVC738" u="1"/>
        <s v="AVA702" u="1"/>
        <s v="F5G913" u="1"/>
        <s v="B7Y842" u="1"/>
        <s v="F5O949" u="1"/>
        <s v="F5B799" u="1"/>
        <s v="B7Q852" u="1"/>
        <s v="B7S852" u="1"/>
        <s v="D9F783" u="1"/>
        <s v="D9H899" u="1"/>
        <s v="F1D845" u="1"/>
        <s v="F3C912" u="1"/>
        <s v="AVB748" u="1"/>
        <s v="F3C900" u="1"/>
        <s v="F5I947" u="1"/>
        <s v="AVC816" u="1"/>
        <s v="JOSE CASTILLO" u="1"/>
        <s v="D5M797" u="1"/>
        <s v="B7Y840" u="1"/>
        <s v="F1N765" u="1"/>
        <s v="F5L911" u="1"/>
        <s v="F5O947" u="1"/>
        <s v="F1B799" u="1"/>
        <s v="DEBER PANTA" u="1"/>
        <s v="AVL816" u="1"/>
        <s v="AVL700" u="1"/>
        <s v="B7S850" u="1"/>
        <s v="F1D843" u="1"/>
        <s v="F1F947" u="1"/>
        <s v="GUILLERMO RAYMUNDO" u="1"/>
        <s v="AVB746" u="1"/>
        <s v="AVB814" u="1"/>
        <s v="AVC814" u="1"/>
        <s v="F1B797" u="1"/>
        <s v="B7R896" u="1"/>
        <s v="D5B793" u="1"/>
        <s v="MAXIMO CONDOR" u="1"/>
        <s v="JOSE ORTEGA" u="1"/>
        <s v="AJK808" u="1"/>
        <s v="B7R940" u="1"/>
        <s v="F1D841" u="1"/>
        <s v="AVB744" u="1"/>
        <s v="F3E920" u="1"/>
        <s v="AVA812" u="1"/>
        <s v="AVB732" u="1"/>
        <s v="F1F921" u="1"/>
        <s v="X5D739" u="1"/>
        <s v="F3R888" u="1"/>
        <s v="GIANCARLOS HOYOS" u="1"/>
        <s v="F1B795" u="1"/>
        <s v="X5D703" u="1"/>
        <s v="B7R870" u="1"/>
        <s v="Z7H728" u="1"/>
        <s v="F3D850" u="1"/>
        <s v="B7X882" u="1"/>
        <s v="AVB742" u="1"/>
        <s v="F5L897" u="1"/>
        <s v="F1B793" u="1"/>
        <s v="JESUS ARGUEDA" u="1"/>
        <s v="AJK828" u="1"/>
        <s v="A3C891" u="1"/>
        <s v="LEANDRO CHAMPA" u="1"/>
        <s v="AVB788" u="1"/>
        <s v="BHL714" u="1"/>
        <s v="BLL804" u="1"/>
        <s v="BHO738" u="1"/>
        <s v="EDINSON PRIETO" u="1"/>
        <s v="BLT748" u="1"/>
        <s v="ROGER MAIZ" u="1"/>
        <s v="BLT724" u="1"/>
        <s v="AJF814" u="1"/>
        <s v="X5D827" u="1"/>
        <s v="AVM776" u="1"/>
        <s v="BLL758" u="1"/>
        <s v="F1B791" u="1"/>
        <s v="FEDERICO FUENTES" u="1"/>
        <s v="AVB786" u="1"/>
        <s v="ANF766" u="1"/>
        <s v="JOSE GUEVARA" u="1"/>
        <s v="BFR701" u="1"/>
        <s v="BFU737" u="1"/>
        <s v="AVL946" u="1"/>
        <s v="BHJ814" u="1"/>
        <s v="Z7G734" u="1"/>
        <s v="ANTERO GALLEGOS" u="1"/>
        <s v="AVA852" u="1"/>
        <s v="AVD864" u="1"/>
        <s v="BLM766" u="1"/>
        <s v="AJL822" u="1"/>
        <s v="BHN744" u="1"/>
        <s v="AVB874" u="1"/>
        <s v="AVA942" u="1"/>
        <s v="AJD868" u="1"/>
        <s v="ADT745" u="1"/>
        <s v="B6F807" u="1"/>
        <s v="AVL862" u="1"/>
        <s v="BLM764" u="1"/>
        <s v="AJN856" u="1"/>
        <s v="BLM924" u="1"/>
        <s v="AVB780" u="1"/>
        <s v="LUIS PEÑA" u="1"/>
        <s v="BLR912" u="1"/>
        <s v="D6C819" u="1"/>
        <s v="A2T808" u="1"/>
        <s v="X5C831" u="1"/>
        <s v="B6F805" u="1"/>
        <s v="BHK740" u="1"/>
        <s v="C8X749" u="1"/>
        <s v="BLY750" u="1"/>
        <s v="BLL876" u="1"/>
        <s v="RICARDO JUAREZ" u="1"/>
        <s v="BLK760" u="1"/>
        <s v="BLL944" u="1"/>
        <s v="A2Z806" u="1"/>
        <s v="AVB880" u="1"/>
        <s v="ELBIS ORTEGA" u="1"/>
        <s v="F2R705" u="1"/>
        <s v="D6D735" u="1"/>
        <s v="F6U819" u="1"/>
        <s v="BHH864" u="1"/>
        <s v="BFZ867" u="1"/>
        <s v="MARCO GARCIA" u="1"/>
        <s v="X3V946" u="1"/>
        <s v="F6K909" u="1"/>
        <s v="JUAN RIVERA" u="1"/>
        <s v="F4A748" u="1"/>
        <s v="YORDANO CARRASCO" u="1"/>
        <s v="F4R702" u="1"/>
        <s v="F6S805" u="1"/>
        <s v="F6U805" u="1"/>
        <s v="Jhonil Dominguez" u="1"/>
        <s v="GREGORIO BERRIOS" u="1"/>
        <s v="BHK782" u="1"/>
        <s v="MARCO MAURICIO" u="1"/>
        <s v="X3V944" u="1"/>
        <s v="DONYS CAÑA" u="1"/>
        <s v="A2I928" u="1"/>
        <s v="F4Z818" u="1"/>
        <s v="V5X781" u="1"/>
        <s v="BLL940" u="1"/>
        <s v="D0Y714" u="1"/>
        <s v="F4K816" u="1"/>
        <s v="VICTOR ARELLANO" u="1"/>
        <s v="NOEL JARAMILLO" u="1"/>
        <s v="BDQ840" u="1"/>
        <s v="T3P894" u="1"/>
        <s v="F4Q712" u="1"/>
        <s v="B6F937" u="1"/>
        <s v="F4H758" u="1"/>
        <s v="F4V908" u="1"/>
        <s v="OSCAR LOPEZ" u="1"/>
        <s v="CESAR MELLADO" u="1"/>
        <s v="A2S800" u="1"/>
        <s v="X3V942" u="1"/>
        <s v="D4K756" u="1"/>
        <s v="REYMI GONZALES" u="1"/>
        <s v="F4K814" u="1"/>
        <s v="JACK TRINIDAD" u="1"/>
        <s v="BDS794" u="1"/>
        <s v="BDR862" u="1"/>
        <s v="BSK709" u="1"/>
        <s v="F6S757" u="1"/>
        <s v="FIDEL BARRIOS" u="1"/>
        <s v="NILDER AQUINO" u="1"/>
        <s v="F2R711" u="1"/>
        <s v="F4U746" u="1"/>
        <s v="ANIBAL PAGES" u="1"/>
        <s v="F4F756" u="1"/>
        <s v="F4G768" u="1"/>
        <s v="ROGELIO TARAZONA" u="1"/>
        <s v="F2T803" u="1"/>
        <s v="F8W928" u="1"/>
        <s v="B6F935" u="1"/>
        <s v="F4W826" u="1"/>
        <s v="F4H744" u="1"/>
        <s v="F2V711" u="1"/>
        <s v="F4Y746" u="1"/>
        <s v="C8X741" u="1"/>
        <s v="X3V940" u="1"/>
        <s v="D8J820" u="1"/>
        <s v="ASJ706" u="1"/>
        <s v="F4Q928" u="1"/>
        <s v="F6S859" u="1"/>
        <s v="D6Q821" u="1"/>
        <s v="F4S824" u="1"/>
        <s v="F2R801" u="1"/>
        <s v="A2R912" u="1"/>
        <s v="F4F754" u="1"/>
        <s v="F4G766" u="1"/>
        <s v="LUYS ALZA" u="1"/>
        <s v="F4H742" u="1"/>
        <s v="RAUL GAMBOA" u="1"/>
        <s v="BSC705" u="1"/>
        <s v="F4J822" u="1"/>
        <s v="MARCO GAMARRA" u="1"/>
        <s v="MOISES AVENDAÑO" u="1"/>
        <s v="D4R788" u="1"/>
        <s v="F2T779" u="1"/>
        <s v="F4Q926" u="1"/>
        <s v="F6S857" u="1"/>
        <s v="F6T753" u="1"/>
        <s v="F6U949" u="1"/>
        <s v="D4S740" u="1"/>
        <s v="F4T834" u="1"/>
        <s v="F4U846" u="1"/>
        <s v="F6T833" u="1"/>
        <s v="C0E947" u="1"/>
        <s v="F4F752" u="1"/>
        <s v="B6E931" u="1"/>
        <s v="F4H764" u="1"/>
        <s v="BSB727" u="1"/>
        <s v="ALAN MOGROVEJO" u="1"/>
        <s v="D4J774" u="1"/>
        <s v="BSD819" u="1"/>
        <s v="F8J934" u="1"/>
        <s v="BSC703" u="1"/>
        <s v="D0Z754" u="1"/>
        <s v="ASD714" u="1"/>
        <s v="ASD806" u="1"/>
        <s v="F6L947" u="1"/>
        <s v="F4J820" u="1"/>
        <s v="ASI806" u="1"/>
        <s v="F2S845" u="1"/>
        <s v="D4T762" u="1"/>
        <s v="D6D943" u="1"/>
        <s v="BSB725" u="1"/>
        <s v="F4Y948" u="1"/>
        <s v="ASD748" u="1"/>
        <s v="DAVID MEJIA" u="1"/>
        <s v="LUIS ESPINOZA" u="1"/>
        <s v="BSD805" u="1"/>
        <s v="F6N865" u="1"/>
        <s v="AUZ829" u="1"/>
        <s v="JULIO CASTAÑEDA" u="1"/>
        <s v="ASI712" u="1"/>
        <s v="BSK725" u="1"/>
        <s v="C0S797" u="1"/>
        <s v="F4U878" u="1"/>
        <s v="F4V786" u="1"/>
        <s v="F4U762" u="1"/>
        <s v="F4S910" u="1"/>
        <s v="F2Z799" u="1"/>
        <s v="F4Y946" u="1"/>
        <s v="F4L796" u="1"/>
        <s v="F4Z854" u="1"/>
        <s v="B4Z770" u="1"/>
        <s v="D0Z946" u="1"/>
        <s v="F4Y922" u="1"/>
        <s v="BSD803" u="1"/>
        <s v="BSH735" u="1"/>
        <s v="ASI734" u="1"/>
        <s v="F6T887" u="1"/>
        <s v="F4U876" u="1"/>
        <s v="F2X797" u="1"/>
        <s v="BSA905" u="1"/>
        <s v="BSD757" u="1"/>
        <s v="BSD917" u="1"/>
        <s v="BSD801" u="1"/>
        <s v="BSH757" u="1"/>
        <s v="BSH733" u="1"/>
        <s v="ASI824" u="1"/>
        <s v="AUZ905" u="1"/>
        <s v="JULIO CASTRO" u="1"/>
        <s v="F2V783" u="1"/>
        <s v="ASB766" u="1"/>
        <s v="D4H790" u="1"/>
        <s v="ASD766" u="1"/>
        <s v="F6K895" u="1"/>
        <s v="BSA903" u="1"/>
        <s v="BSD755" u="1"/>
        <s v="ASD742" u="1"/>
        <s v="ASD834" u="1"/>
        <s v="ASD926" u="1"/>
        <s v="ASE754" u="1"/>
        <s v="BSD915" u="1"/>
        <s v="D0Z942" u="1"/>
        <s v="REVELINO MELO" u="1"/>
        <s v="AUZ859" u="1"/>
        <s v="ASJ766" u="1"/>
        <s v="BEH818" u="1"/>
        <s v="F2S897" u="1"/>
        <s v="X4U738" u="1"/>
        <s v="ASI902" u="1"/>
        <s v="F2R781" u="1"/>
        <s v="F4T792" u="1"/>
        <s v="BCK819" u="1"/>
        <s v="BSB789" u="1"/>
        <s v="RONALD LIZANA" u="1"/>
        <s v="F4G882" u="1"/>
        <s v="JAVIER ROJAS" u="1"/>
        <s v="DANIEL VELASQUEZ" u="1"/>
        <s v="BSA937" u="1"/>
        <s v="F8X882" u="1"/>
        <s v="ASB856" u="1"/>
        <s v="BSA913" u="1"/>
        <s v="ASD764" u="1"/>
        <s v="ASB820" u="1"/>
        <s v="ASD844" u="1"/>
        <s v="BSD821" u="1"/>
        <s v="BSD913" u="1"/>
        <s v="D0Z940" u="1"/>
        <s v="ASE820" u="1"/>
        <s v="ASI776" u="1"/>
        <s v="ASI868" u="1"/>
        <s v="BCF725" u="1"/>
        <s v="BCK817" u="1"/>
        <s v="BMM836" u="1"/>
        <s v="BSN753" u="1"/>
        <s v="BSB879" u="1"/>
        <s v="BSA935" u="1"/>
        <s v="ASD878" u="1"/>
        <s v="F2X871" u="1"/>
        <s v="ASD774" u="1"/>
        <s v="BSA911" u="1"/>
        <s v="AMF789" u="1"/>
        <s v="ASB830" u="1"/>
        <s v="BSD911" u="1"/>
        <s v="BCD815" u="1"/>
        <s v="BCE919" u="1"/>
        <s v="BCF747" u="1"/>
        <s v="BCF827" u="1"/>
        <s v="BSH751" u="1"/>
        <s v="JONATHAN PRETELL" u="1"/>
        <s v="ASI750" u="1"/>
        <s v="BCG907" u="1"/>
        <s v="BCK815" u="1"/>
        <s v="ASB796" u="1"/>
        <s v="BSB877" u="1"/>
        <s v="BSD797" u="1"/>
        <s v="SEGUNDO ZAMORA" u="1"/>
        <s v="ASD888" u="1"/>
        <s v="BSA933" u="1"/>
        <s v="BSD921" u="1"/>
        <s v="ASD920" u="1"/>
        <s v="ASE840" u="1"/>
        <s v="BCD733" u="1"/>
        <s v="BSJ889" u="1"/>
        <s v="AUZ877" u="1"/>
        <s v="AWK794" u="1"/>
        <s v="BCF825" u="1"/>
        <s v="BEG836" u="1"/>
        <s v="ASJ772" u="1"/>
        <s v="AUZ933" u="1"/>
        <s v="BCG905" u="1"/>
        <s v="D9G808" u="1"/>
        <s v="BCK813" u="1"/>
        <s v="ASB874" u="1"/>
        <s v="BSD795" u="1"/>
        <s v="BSG899" u="1"/>
        <s v="BCD731" u="1"/>
        <s v="ASI782" u="1"/>
        <s v="BSK887" u="1"/>
        <s v="D5D716" u="1"/>
        <s v="ASI850" u="1"/>
        <s v="ASJ770" u="1"/>
        <s v="B9I828" u="1"/>
        <s v="ASQ794" u="1"/>
        <s v="D9M714" u="1"/>
        <s v="ASD884" u="1"/>
        <s v="HORACIO CASTRO" u="1"/>
        <s v="BSF781" u="1"/>
        <s v="Hector Fuster" u="1"/>
        <s v="BCE949" u="1"/>
        <s v="ASI896" u="1"/>
        <s v="BCF857" u="1"/>
        <s v="BSF941" u="1"/>
        <s v="D9E724" u="1"/>
        <s v="AUZ861" u="1"/>
        <s v="X4U764" u="1"/>
        <s v="W2Q900" u="1"/>
        <s v="VICTOR PIMENTEL" u="1"/>
        <s v="B9I826" u="1"/>
        <s v="D9H700" u="1"/>
        <s v="W2J878" u="1"/>
        <s v="X2J775" u="1"/>
        <s v="BCD867" u="1"/>
        <s v="BCE935" u="1"/>
        <s v="ASI882" u="1"/>
        <s v="F9V738" u="1"/>
        <s v="BCF751" u="1"/>
        <s v="X4V798" u="1"/>
        <s v="X4U762" u="1"/>
        <s v="BCL787" u="1"/>
        <s v="B7Y803" u="1"/>
        <s v="CARLOS AVILA" u="1"/>
        <s v="BSC893" u="1"/>
        <s v="C5M735" u="1"/>
        <s v="D5L712" u="1"/>
        <s v="X2L945" u="1"/>
        <s v="B7P837" u="1"/>
        <s v="BCC853" u="1"/>
        <s v="BCD773" u="1"/>
        <s v="BCF797" u="1"/>
        <s v="B7S849" u="1"/>
        <s v="LEONARDO VARGAS" u="1"/>
        <s v="F3C909" u="1"/>
        <s v="D5D734" u="1"/>
        <s v="F5C712" u="1"/>
        <s v="ASI880" u="1"/>
        <s v="F5D712" u="1"/>
        <s v="D9E812" u="1"/>
        <s v="F5H748" u="1"/>
        <s v="BSM893" u="1"/>
        <s v="MARCO MORI" u="1"/>
        <s v="B7Y849" u="1"/>
        <s v="JUNIOR GALLARDO" u="1"/>
        <s v="BCL785" u="1"/>
        <s v="C5Y735" u="1"/>
        <s v="B9J834" u="1"/>
        <s v="B7Y801" u="1"/>
        <s v="ASB890" u="1"/>
        <s v="BSC891" u="1"/>
        <s v="C5N745" u="1"/>
        <s v="D9D766" u="1"/>
        <s v="B9S914" u="1"/>
        <s v="F3C711" u="1"/>
        <s v="F1U806" u="1"/>
        <s v="F9V814" u="1"/>
        <s v="F9V906" u="1"/>
        <s v="B9F924" u="1"/>
        <s v="B9W822" u="1"/>
        <s v="BCL771" u="1"/>
        <s v="F7B779" u="1"/>
        <s v="B7R869" u="1"/>
        <s v="F5A744" u="1"/>
        <s v="F1A918" u="1"/>
        <s v="F5P802" u="1"/>
        <s v="F3D849" u="1"/>
        <s v="F5A904" u="1"/>
        <s v="B7R925" u="1"/>
        <s v="F5D836" u="1"/>
        <s v="F7F767" u="1"/>
        <s v="PABLO MONTERO" u="1"/>
        <s v="C7W766" u="1"/>
        <s v="F1C802" u="1"/>
        <s v="F1G758" u="1"/>
        <s v="D1I768" u="1"/>
        <s v="VICTOR BECERRA" u="1"/>
        <s v="AVF809" u="1"/>
        <s v="WILFREDO TOCTO" u="1"/>
        <s v="F3D847" u="1"/>
        <s v="F5B730" u="1"/>
        <s v="B7R923" u="1"/>
        <s v="F5D834" u="1"/>
        <s v="F1B800" u="1"/>
        <s v="BCL883" u="1"/>
        <s v="AJE709" u="1"/>
        <s v="MARCELINO MEDRANO" u="1"/>
        <s v="B7R841" u="1"/>
        <s v="F1D834" u="1"/>
        <s v="AVA737" u="1"/>
        <s v="D5G774" u="1"/>
        <s v="ORLANDO TORRES" u="1"/>
        <s v="B9I886" u="1"/>
        <s v="D5F750" u="1"/>
        <s v="D5H762" u="1"/>
        <s v="AVA701" u="1"/>
        <s v="B7Y841" u="1"/>
        <s v="AVE713" u="1"/>
        <s v="F5B798" u="1"/>
        <s v="JUAN CHACON" u="1"/>
        <s v="F1B776" u="1"/>
        <s v="F1B868" u="1"/>
        <s v="B7S851" u="1"/>
        <s v="F1D844" u="1"/>
        <s v="V5X708" u="1"/>
        <s v="F1D832" u="1"/>
        <s v="JIMMY SARRIN" u="1"/>
        <s v="AVB747" u="1"/>
        <s v="D5H760" u="1"/>
        <s v="AVB711" u="1"/>
        <s v="AVC815" u="1"/>
        <s v="F1B798" u="1"/>
        <s v="B7R897" u="1"/>
        <s v="B7R873" u="1"/>
        <s v="D5C770" u="1"/>
        <s v="F1D830" u="1"/>
        <s v="HEBER PORTOCARRERO" u="1"/>
        <s v="F1M682" u="1"/>
        <s v="F3R889" u="1"/>
        <s v="F3C899" u="1"/>
        <s v="B7R895" u="1"/>
        <s v="B7R871" u="1"/>
        <s v="BLK703" u="1"/>
        <s v="RENO GUARDIA" u="1"/>
        <s v="AVA939" u="1"/>
        <s v="F1D840" u="1"/>
        <s v="NILTON GUTIERREZ" u="1"/>
        <s v="AVA811" u="1"/>
        <s v="F1F920" u="1"/>
        <s v="F1N772" u="1"/>
        <s v="X5D738" u="1"/>
        <s v="F3R887" u="1"/>
        <s v="F1B794" u="1"/>
        <s v="F5B780" u="1"/>
        <s v="X5D702" u="1"/>
        <s v="AJK805" u="1"/>
        <s v="BLK701" u="1"/>
        <s v="BLL805" u="1"/>
        <s v="B9H890" u="1"/>
        <s v="TEDDY RODRIGUEZ" u="1"/>
        <s v="AVB741" u="1"/>
        <s v="JEFFERSON RAMIREZ" u="1"/>
        <s v="F1B792" u="1"/>
        <s v="AVB787" u="1"/>
        <s v="AVB879" u="1"/>
        <s v="JUSTO ALARCON" u="1"/>
        <s v="V5X700" u="1"/>
        <s v="AVD843" u="1"/>
        <s v="BLL757" u="1"/>
        <s v="AVA945" u="1"/>
        <s v="BFR700" u="1"/>
        <s v="AHW826" u="1"/>
        <s v="JIM COLCA" u="1"/>
        <s v="BLM767" u="1"/>
        <s v="B4P719" u="1"/>
        <s v="D4P709" u="1"/>
        <s v="AHW848" u="1"/>
        <s v="X5D742" u="1"/>
        <s v="BHM939" u="1"/>
        <s v="AVA861" u="1"/>
        <s v="LUIS MELENDEZ" u="1"/>
        <s v="BLU753" u="1"/>
        <s v="ARTURO BRICEÑO" u="1"/>
        <s v="X5D740" u="1"/>
        <s v="AJK763" u="1"/>
        <s v="ROBERTH MELLISHO" u="1"/>
        <s v="AJJ911" u="1"/>
        <s v="SANTIAGO GUTIERREZ" u="1"/>
        <s v="AVB871" u="1"/>
        <s v="D4M705" u="1"/>
        <s v="AHT788" u="1"/>
        <s v="BLS935" u="1"/>
        <s v="ERMER CRUZ" u="1"/>
        <s v="D4P705" u="1"/>
        <s v="D4Q705" u="1"/>
        <s v="F2R708" u="1"/>
        <s v="JHON PALACIOS" u="1"/>
        <s v="ANF931" u="1"/>
        <s v="A2T807" u="1"/>
        <s v="X5D762" u="1"/>
        <s v="B6F804" u="1"/>
        <s v="BLK761" u="1"/>
        <s v="BLL945" u="1"/>
        <s v="X3V925" u="1"/>
        <s v="T7I873" u="1"/>
        <s v="B4O725" u="1"/>
        <s v="D4N703" u="1"/>
        <s v="A2R909" u="1"/>
        <s v="D0V717" u="1"/>
        <s v="BLL875" u="1"/>
        <s v="D8F803" u="1"/>
        <s v="B6F802" u="1"/>
        <s v="T3P897" u="1"/>
        <s v="D6D838" u="1"/>
        <s v="D6E758" u="1"/>
        <s v="F4R703" u="1"/>
        <s v="F6U726" u="1"/>
        <s v="BFZ866" u="1"/>
        <s v="F8X829" u="1"/>
        <s v="BHM899" u="1"/>
        <s v="F8X909" u="1"/>
        <s v="BLL873" u="1"/>
        <s v="D8F801" u="1"/>
        <s v="X3V945" u="1"/>
        <s v="WALTER CORI" u="1"/>
        <s v="BLL941" u="1"/>
        <s v="C8Z734" u="1"/>
        <s v="D4N747" u="1"/>
        <s v="F6L700" u="1"/>
        <s v="AJT885" u="1"/>
        <s v="YEISON RIOS" u="1"/>
        <s v="MARCOS PAZ" u="1"/>
        <s v="EDWARD SAAVEDRA" u="1"/>
        <s v="F4Q713" u="1"/>
        <s v="F4T749" u="1"/>
        <s v="D6Q802" u="1"/>
        <s v="AHW874" u="1"/>
        <s v="F4R701" u="1"/>
        <s v="F6T712" u="1"/>
        <s v="F4E907" u="1"/>
        <s v="F6V724" u="1"/>
        <s v="F8X827" u="1"/>
        <s v="F4X909" u="1"/>
        <s v="X3V943" u="1"/>
        <s v="A2I927" u="1"/>
        <s v="C8Z732" u="1"/>
        <s v="D0Y713" u="1"/>
        <s v="F4K815" u="1"/>
      </sharedItems>
    </cacheField>
    <cacheField name="REGION" numFmtId="0">
      <sharedItems containsNonDate="0" containsBlank="1" count="7">
        <m/>
        <s v="SIN GRUPO" u="1"/>
        <s v="SUR" u="1"/>
        <s v="LIMA" u="1"/>
        <s v="CEO" u="1"/>
        <s v="NORTE" u="1"/>
        <s v="LIMA PROVINCIA" u="1"/>
      </sharedItems>
    </cacheField>
    <cacheField name="LOCACION" numFmtId="173">
      <sharedItems count="30">
        <s v="CAMANA"/>
        <s v="PEDREGAL"/>
        <s v="SIN GRUPO"/>
        <s v="CHALA"/>
        <s v="SICUANI" u="1"/>
        <s v="CAJAMARCA" u="1"/>
        <s v="COMAS / VENTANILLA" u="1"/>
        <s v="SATIPO" u="1"/>
        <s v="PIURA" u="1"/>
        <s v="QUILLABAMBA" u="1"/>
        <s v="CUSCO" u="1"/>
        <s v="HUACHO - BARRANCA" u="1"/>
        <s v="MALA" u="1"/>
        <s v="PASCO" u="1"/>
        <s v="CAÑETE" u="1"/>
        <s v="MOLLENDO" u="1"/>
        <s v="TUMBES" u="1"/>
        <s v="PISCO" u="1"/>
        <s v="COMAS" u="1"/>
        <s v="NASCA" u="1"/>
        <s v="CHINCHA" u="1"/>
        <s v="ICA" u="1"/>
        <s v="VES" u="1"/>
        <s v="HUACHIPA" u="1"/>
        <s v="HUARAL" u="1"/>
        <s v="URUBAMBA" u="1"/>
        <s v="CHICLAYO" u="1"/>
        <s v="PUCALLPA" u="1"/>
        <s v="AREQUIPA" u="1"/>
        <s v="DUEÑAS" u="1"/>
      </sharedItems>
    </cacheField>
    <cacheField name="OPERADOR LOGISTICO" numFmtId="173">
      <sharedItems count="15">
        <s v="AYA"/>
        <s v="SIN GRUPO"/>
        <s v="DISTRAROJ SAC" u="1"/>
        <s v="SERVICIOS LOGISTICOS PANIAGUA SAC" u="1"/>
        <s v="ANDINO SAC" u="1"/>
        <s v="TRAHIS SAC" u="1"/>
        <s v="JUYO" u="1"/>
        <s v="TRAHIS &amp; DISTRAROJ" u="1"/>
        <s v="DISTRIBUIDORA BAJOPONTINA SA" u="1"/>
        <s v="IMPEMAR GROUP" u="1"/>
        <s v="LONCCOS Y CCALAS SAC" u="1"/>
        <s v="INTICHAY SAC" u="1"/>
        <s v="DISTRIBUIDORA PACI SRL" u="1"/>
        <s v="IMPERIOS OPERADORES LOGISTICOS SA" u="1"/>
        <s v="IMPEMAR" u="1"/>
      </sharedItems>
    </cacheField>
    <cacheField name="RECORRIDO" numFmtId="2">
      <sharedItems containsSemiMixedTypes="0" containsString="0" containsNumber="1" minValue="0" maxValue="183.25340270996094"/>
    </cacheField>
    <cacheField name="TIEMPO MOTOR ON" numFmtId="174">
      <sharedItems containsSemiMixedTypes="0" containsNonDate="0" containsDate="1" containsString="0" minDate="1899-12-30T00:00:00" maxDate="1899-12-30T05:42:38"/>
    </cacheField>
    <cacheField name="Km/Hr" numFmtId="2">
      <sharedItems containsMixedTypes="1" containsNumber="1" minValue="9.4390485201846399" maxValue="47.946032355813422"/>
    </cacheField>
    <cacheField name="T HR" numFmtId="2">
      <sharedItems containsSemiMixedTypes="0" containsString="0" containsNumber="1" minValue="0" maxValue="5.6343405555555552"/>
    </cacheField>
    <cacheField name="TIEMPO CONDUCCION" numFmtId="174">
      <sharedItems containsSemiMixedTypes="0" containsNonDate="0" containsDate="1" containsString="0" minDate="1899-12-30T00:00:00" maxDate="1899-12-30T05:38:04"/>
    </cacheField>
    <cacheField name="% CONDUCCION" numFmtId="9">
      <sharedItems containsMixedTypes="1" containsNumber="1" minValue="0.91584700700609323" maxValue="1"/>
    </cacheField>
    <cacheField name="TIEMPO RALENTI" numFmtId="174">
      <sharedItems containsSemiMixedTypes="0" containsNonDate="0" containsDate="1" containsString="0" minDate="1899-12-30T00:00:00" maxDate="1899-12-30T00:09:31"/>
    </cacheField>
    <cacheField name="% RALENTI" numFmtId="9">
      <sharedItems containsMixedTypes="1" containsNumber="1" minValue="0" maxValue="8.4152992993906744E-2"/>
    </cacheField>
    <cacheField name="Tiempo en ralentí" numFmtId="169">
      <sharedItems containsSemiMixedTypes="0" containsNonDate="0" containsDate="1" containsString="0" minDate="1899-12-30T00:00:00" maxDate="1899-12-30T00:09:31"/>
    </cacheField>
    <cacheField name="Viajes fuera de horas" numFmtId="0">
      <sharedItems containsSemiMixedTypes="0" containsString="0" containsNumber="1" containsInteger="1" minValue="0" maxValue="3"/>
    </cacheField>
    <cacheField name="Distancia total" numFmtId="2">
      <sharedItems containsSemiMixedTypes="0" containsString="0" containsNumber="1" minValue="0" maxValue="183.25340270996094"/>
    </cacheField>
    <cacheField name="Total de paradas" numFmtId="1">
      <sharedItems containsSemiMixedTypes="0" containsString="0" containsNumber="1" containsInteger="1" minValue="0" maxValue="43"/>
    </cacheField>
    <cacheField name="Duración de la 1ª excepción" numFmtId="169">
      <sharedItems containsSemiMixedTypes="0" containsNonDate="0" containsDate="1" containsString="0" minDate="1899-12-30T00:00:00" maxDate="1899-12-31T00:00:00"/>
    </cacheField>
    <cacheField name="Cantidad de excepciones nº 1" numFmtId="1">
      <sharedItems containsSemiMixedTypes="0" containsString="0" containsNumber="1" containsInteger="1" minValue="0" maxValue="0"/>
    </cacheField>
    <cacheField name="Distancia de la excepción nº 1" numFmtId="1">
      <sharedItems containsSemiMixedTypes="0" containsString="0" containsNumber="1" containsInteger="1" minValue="0" maxValue="0"/>
    </cacheField>
    <cacheField name="Duración de la excepción nº 2" numFmtId="169">
      <sharedItems containsSemiMixedTypes="0" containsNonDate="0" containsDate="1" containsString="0" minDate="1899-12-30T00:00:00" maxDate="1899-12-31T00:00:00"/>
    </cacheField>
    <cacheField name="Cantidad de excepciones nº 2" numFmtId="0">
      <sharedItems containsSemiMixedTypes="0" containsString="0" containsNumber="1" containsInteger="1" minValue="0" maxValue="0"/>
    </cacheField>
    <cacheField name="Distancia de la excepción nº 2" numFmtId="0">
      <sharedItems containsSemiMixedTypes="0" containsString="0" containsNumber="1" containsInteger="1" minValue="0" maxValue="0"/>
    </cacheField>
    <cacheField name="Duración de la excepción nº 3" numFmtId="169">
      <sharedItems containsSemiMixedTypes="0" containsNonDate="0" containsDate="1" containsString="0" minDate="1899-12-30T00:00:00" maxDate="1899-12-31T00:00:00"/>
    </cacheField>
    <cacheField name="Cantidad de excepciones nº 3" numFmtId="0">
      <sharedItems containsSemiMixedTypes="0" containsString="0" containsNumber="1" containsInteger="1" minValue="0" maxValue="0"/>
    </cacheField>
    <cacheField name="Distancia de la excepción nº 3" numFmtId="0">
      <sharedItems containsSemiMixedTypes="0" containsString="0" containsNumber="1" containsInteger="1" minValue="0" maxValue="0"/>
    </cacheField>
    <cacheField name="Duración de la excepción nº 4" numFmtId="169">
      <sharedItems containsSemiMixedTypes="0" containsNonDate="0" containsDate="1" containsString="0" minDate="1899-12-30T00:00:00" maxDate="1899-12-31T00:00:00"/>
    </cacheField>
    <cacheField name="Cantidad de excepciones nº 4" numFmtId="0">
      <sharedItems containsSemiMixedTypes="0" containsString="0" containsNumber="1" containsInteger="1" minValue="0" maxValue="0"/>
    </cacheField>
    <cacheField name="Distancia de la excepción nº 4" numFmtId="0">
      <sharedItems containsSemiMixedTypes="0" containsString="0" containsNumber="1" containsInteger="1" minValue="0" maxValue="0"/>
    </cacheField>
    <cacheField name="Duración de la excepción nº 5" numFmtId="169">
      <sharedItems containsSemiMixedTypes="0" containsNonDate="0" containsDate="1" containsString="0" minDate="1899-12-30T00:00:00" maxDate="1899-12-31T00:00:00"/>
    </cacheField>
    <cacheField name="Cantidad de excepciones nº  5" numFmtId="0">
      <sharedItems containsSemiMixedTypes="0" containsString="0" containsNumber="1" containsInteger="1" minValue="0" maxValue="0"/>
    </cacheField>
    <cacheField name="Distancia de la excepción nº 5" numFmtId="0">
      <sharedItems containsSemiMixedTypes="0" containsString="0" containsNumber="1" containsInteger="1" minValue="0" maxValue="0"/>
    </cacheField>
    <cacheField name="Duración de la excepción nº 6" numFmtId="169">
      <sharedItems containsSemiMixedTypes="0" containsNonDate="0" containsDate="1" containsString="0" minDate="1899-12-30T00:00:00" maxDate="1899-12-31T00:00:00"/>
    </cacheField>
    <cacheField name="Cantidad de excepciones nº 6" numFmtId="0">
      <sharedItems containsSemiMixedTypes="0" containsString="0" containsNumber="1" containsInteger="1" minValue="0" maxValue="0"/>
    </cacheField>
    <cacheField name="Distancia de la excepción nº 6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 pivotCacheId="735477484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Dinámica1" cacheId="127" applyNumberFormats="0" applyBorderFormats="0" applyFontFormats="0" applyPatternFormats="0" applyAlignmentFormats="0" applyWidthHeightFormats="1" dataCaption="Data" updatedVersion="7" minRefreshableVersion="3" showDrill="0" showMemberPropertyTips="0" useAutoFormatting="1" itemPrintTitles="1" createdVersion="4" indent="0" compact="0" compactData="0" gridDropZones="1" chartFormat="1">
  <location ref="AL5:AN9" firstHeaderRow="1" firstDataRow="2" firstDataCol="1"/>
  <pivotFields count="41">
    <pivotField compact="0" outline="0" subtotalTop="0" showAll="0" includeNewItemsInFilter="1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compact="0" outline="0" subtotalTop="0" showAll="0" includeNewItemsInFilter="1" defaultSubtotal="0"/>
    <pivotField compact="0" numFmtId="171" outline="0" subtotalTop="0" showAll="0" includeNewItemsInFilter="1" defaultSubtotal="0"/>
    <pivotField compact="0" numFmtId="171" outline="0" subtotalTop="0" showAll="0" includeNewItemsInFilter="1" defaultSubtotal="0"/>
    <pivotField compact="0" outline="0" showAll="0">
      <items count="916">
        <item m="1" x="199"/>
        <item m="1" x="224"/>
        <item m="1" x="84"/>
        <item m="1" x="144"/>
        <item m="1" x="181"/>
        <item m="1" x="202"/>
        <item m="1" x="227"/>
        <item m="1" x="232"/>
        <item m="1" x="242"/>
        <item m="1" x="264"/>
        <item m="1" x="205"/>
        <item m="1" x="124"/>
        <item m="1" x="741"/>
        <item m="1" x="329"/>
        <item m="1" x="783"/>
        <item m="1" x="875"/>
        <item m="1" x="49"/>
        <item m="1" x="344"/>
        <item m="1" x="721"/>
        <item m="1" x="102"/>
        <item m="1" x="735"/>
        <item m="1" x="288"/>
        <item m="1" x="480"/>
        <item m="1" x="709"/>
        <item m="1" x="881"/>
        <item m="1" x="300"/>
        <item m="1" x="751"/>
        <item m="1" x="125"/>
        <item m="1" x="760"/>
        <item m="1" x="71"/>
        <item m="1" x="861"/>
        <item m="1" x="626"/>
        <item m="1" x="572"/>
        <item m="1" x="280"/>
        <item m="1" x="275"/>
        <item m="1" x="872"/>
        <item m="1" x="649"/>
        <item m="1" x="136"/>
        <item m="1" x="358"/>
        <item m="1" x="152"/>
        <item m="1" x="293"/>
        <item m="1" x="770"/>
        <item m="1" x="761"/>
        <item m="1" x="913"/>
        <item m="1" x="815"/>
        <item m="1" x="375"/>
        <item m="1" x="383"/>
        <item m="1" x="371"/>
        <item m="1" x="794"/>
        <item m="1" x="628"/>
        <item m="1" x="249"/>
        <item m="1" x="560"/>
        <item m="1" x="629"/>
        <item m="1" x="317"/>
        <item m="1" x="194"/>
        <item m="1" x="326"/>
        <item m="1" x="576"/>
        <item m="1" x="566"/>
        <item m="1" x="357"/>
        <item m="1" x="689"/>
        <item m="1" x="353"/>
        <item m="1" x="797"/>
        <item m="1" x="792"/>
        <item m="1" x="806"/>
        <item m="1" x="336"/>
        <item m="1" x="105"/>
        <item m="1" x="354"/>
        <item m="1" x="417"/>
        <item m="1" x="339"/>
        <item m="1" x="267"/>
        <item m="1" x="297"/>
        <item m="1" x="788"/>
        <item m="1" x="337"/>
        <item m="1" x="311"/>
        <item m="1" x="380"/>
        <item m="1" x="730"/>
        <item m="1" x="767"/>
        <item m="1" x="108"/>
        <item m="1" x="590"/>
        <item m="1" x="322"/>
        <item m="1" x="486"/>
        <item m="1" x="122"/>
        <item m="1" x="411"/>
        <item m="1" x="138"/>
        <item m="1" x="325"/>
        <item m="1" x="272"/>
        <item m="1" x="662"/>
        <item m="1" x="529"/>
        <item m="1" x="787"/>
        <item m="1" x="340"/>
        <item m="1" x="542"/>
        <item m="1" x="805"/>
        <item m="1" x="221"/>
        <item m="1" x="565"/>
        <item m="1" x="510"/>
        <item m="1" x="670"/>
        <item m="1" x="334"/>
        <item m="1" x="320"/>
        <item m="1" x="77"/>
        <item m="1" x="855"/>
        <item m="1" x="80"/>
        <item m="1" x="901"/>
        <item m="1" x="591"/>
        <item m="1" x="186"/>
        <item m="1" x="603"/>
        <item m="1" x="807"/>
        <item m="1" x="830"/>
        <item m="1" x="579"/>
        <item m="1" x="723"/>
        <item m="1" x="400"/>
        <item m="1" x="618"/>
        <item m="1" x="38"/>
        <item m="1" x="420"/>
        <item m="1" x="110"/>
        <item m="1" x="296"/>
        <item m="1" x="790"/>
        <item m="1" x="829"/>
        <item m="1" x="493"/>
        <item m="1" x="577"/>
        <item m="1" x="775"/>
        <item m="1" x="508"/>
        <item m="1" x="348"/>
        <item m="1" x="126"/>
        <item m="1" x="757"/>
        <item m="1" x="908"/>
        <item m="1" x="367"/>
        <item m="1" x="34"/>
        <item m="1" x="402"/>
        <item m="1" x="885"/>
        <item m="1" x="61"/>
        <item m="1" x="513"/>
        <item m="1" x="94"/>
        <item m="1" x="201"/>
        <item m="1" x="531"/>
        <item m="1" x="113"/>
        <item m="1" x="905"/>
        <item m="1" x="660"/>
        <item m="1" x="525"/>
        <item m="1" x="188"/>
        <item m="1" x="497"/>
        <item m="1" x="682"/>
        <item m="1" x="668"/>
        <item m="1" x="30"/>
        <item m="1" x="784"/>
        <item m="1" x="597"/>
        <item m="1" x="234"/>
        <item m="1" x="454"/>
        <item m="1" x="310"/>
        <item m="1" x="92"/>
        <item m="1" x="160"/>
        <item m="1" x="684"/>
        <item m="1" x="814"/>
        <item m="1" x="782"/>
        <item m="1" x="213"/>
        <item m="1" x="587"/>
        <item m="1" x="238"/>
        <item m="1" x="50"/>
        <item m="1" x="526"/>
        <item m="1" x="836"/>
        <item m="1" x="207"/>
        <item m="1" x="907"/>
        <item m="1" x="886"/>
        <item m="1" x="196"/>
        <item m="1" x="748"/>
        <item m="1" x="659"/>
        <item m="1" x="279"/>
        <item m="1" x="415"/>
        <item m="1" x="596"/>
        <item m="1" x="391"/>
        <item m="1" x="341"/>
        <item m="1" x="704"/>
        <item m="1" x="527"/>
        <item m="1" x="455"/>
        <item m="1" x="744"/>
        <item m="1" x="845"/>
        <item m="1" x="776"/>
        <item m="1" x="195"/>
        <item m="1" x="798"/>
        <item m="1" x="347"/>
        <item m="1" x="369"/>
        <item m="1" x="599"/>
        <item m="1" x="796"/>
        <item m="1" x="379"/>
        <item m="1" x="381"/>
        <item m="1" x="636"/>
        <item m="1" x="368"/>
        <item m="1" x="523"/>
        <item m="1" x="389"/>
        <item m="1" x="120"/>
        <item m="1" x="766"/>
        <item m="1" x="473"/>
        <item m="1" x="408"/>
        <item m="1" x="115"/>
        <item m="1" x="171"/>
        <item m="1" x="804"/>
        <item m="1" x="449"/>
        <item m="1" x="799"/>
        <item m="1" x="622"/>
        <item m="1" x="780"/>
        <item m="1" x="117"/>
        <item m="1" x="593"/>
        <item m="1" x="78"/>
        <item m="1" x="736"/>
        <item m="1" x="225"/>
        <item m="1" x="333"/>
        <item m="1" x="143"/>
        <item m="1" x="740"/>
        <item m="1" x="274"/>
        <item m="1" x="287"/>
        <item m="1" x="312"/>
        <item m="1" x="831"/>
        <item m="1" x="742"/>
        <item m="1" x="393"/>
        <item m="1" x="366"/>
        <item m="1" x="65"/>
        <item m="1" x="321"/>
        <item m="1" x="472"/>
        <item m="1" x="90"/>
        <item m="1" x="490"/>
        <item m="1" x="118"/>
        <item m="1" x="895"/>
        <item m="1" x="904"/>
        <item m="1" x="346"/>
        <item m="1" x="768"/>
        <item m="1" x="880"/>
        <item m="1" x="752"/>
        <item m="1" x="496"/>
        <item m="1" x="540"/>
        <item m="1" x="129"/>
        <item m="1" x="883"/>
        <item m="1" x="640"/>
        <item m="1" x="428"/>
        <item m="1" x="352"/>
        <item m="1" x="388"/>
        <item m="1" x="571"/>
        <item m="1" x="482"/>
        <item m="1" x="557"/>
        <item m="1" x="157"/>
        <item m="1" x="377"/>
        <item m="1" x="882"/>
        <item m="1" x="382"/>
        <item m="1" x="887"/>
        <item m="1" x="330"/>
        <item m="1" x="416"/>
        <item m="1" x="37"/>
        <item m="1" x="462"/>
        <item m="1" x="35"/>
        <item m="1" x="816"/>
        <item m="1" x="307"/>
        <item m="1" x="802"/>
        <item m="1" x="76"/>
        <item m="1" x="894"/>
        <item m="1" x="759"/>
        <item m="1" x="345"/>
        <item m="1" x="848"/>
        <item m="1" x="827"/>
        <item m="1" x="878"/>
        <item m="1" x="743"/>
        <item m="1" x="159"/>
        <item m="1" x="614"/>
        <item m="1" x="632"/>
        <item m="1" x="567"/>
        <item m="1" x="546"/>
        <item m="1" x="141"/>
        <item m="1" x="145"/>
        <item m="1" x="911"/>
        <item m="1" x="514"/>
        <item m="1" x="516"/>
        <item m="1" x="219"/>
        <item m="1" x="318"/>
        <item m="1" x="550"/>
        <item m="1" x="663"/>
        <item m="1" x="442"/>
        <item m="1" x="652"/>
        <item m="1" x="789"/>
        <item m="1" x="545"/>
        <item m="1" x="656"/>
        <item m="1" x="606"/>
        <item m="1" x="444"/>
        <item m="1" x="519"/>
        <item m="1" x="451"/>
        <item m="1" x="511"/>
        <item m="1" x="99"/>
        <item m="1" x="906"/>
        <item m="1" x="621"/>
        <item m="1" x="149"/>
        <item m="1" x="161"/>
        <item m="1" x="753"/>
        <item m="1" x="862"/>
        <item m="1" x="533"/>
        <item m="1" x="507"/>
        <item m="1" x="412"/>
        <item m="1" x="72"/>
        <item m="1" x="70"/>
        <item m="1" x="692"/>
        <item m="1" x="165"/>
        <item m="1" x="535"/>
        <item m="1" x="808"/>
        <item m="1" x="66"/>
        <item m="1" x="534"/>
        <item m="1" x="553"/>
        <item m="1" x="43"/>
        <item m="1" x="592"/>
        <item m="1" x="544"/>
        <item m="1" x="719"/>
        <item m="1" x="498"/>
        <item m="1" x="98"/>
        <item m="1" x="245"/>
        <item m="1" x="800"/>
        <item m="1" x="494"/>
        <item m="1" x="155"/>
        <item m="1" x="365"/>
        <item m="1" x="87"/>
        <item m="1" x="465"/>
        <item m="1" x="620"/>
        <item m="1" x="373"/>
        <item m="1" x="876"/>
        <item m="1" x="438"/>
        <item m="1" x="818"/>
        <item m="1" x="840"/>
        <item m="1" x="892"/>
        <item m="1" x="824"/>
        <item m="1" x="746"/>
        <item m="1" x="888"/>
        <item m="1" x="835"/>
        <item m="1" x="93"/>
        <item m="1" x="809"/>
        <item m="1" x="435"/>
        <item m="1" x="183"/>
        <item m="1" x="627"/>
        <item m="1" x="601"/>
        <item m="1" x="868"/>
        <item m="1" x="619"/>
        <item m="1" x="299"/>
        <item m="1" x="841"/>
        <item m="1" x="172"/>
        <item m="1" x="551"/>
        <item m="1" x="203"/>
        <item m="1" x="85"/>
        <item m="1" x="902"/>
        <item m="1" x="68"/>
        <item m="1" x="269"/>
        <item m="1" x="812"/>
        <item m="1" x="647"/>
        <item m="1" x="635"/>
        <item m="1" x="518"/>
        <item m="1" x="332"/>
        <item m="1" x="193"/>
        <item m="1" x="634"/>
        <item m="1" x="536"/>
        <item m="1" x="530"/>
        <item m="1" x="277"/>
        <item m="1" x="179"/>
        <item m="1" x="413"/>
        <item m="1" x="390"/>
        <item m="1" x="722"/>
        <item m="1" x="208"/>
        <item m="1" x="361"/>
        <item m="1" x="745"/>
        <item m="1" x="424"/>
        <item m="1" x="505"/>
        <item m="1" x="755"/>
        <item m="1" x="399"/>
        <item m="1" x="801"/>
        <item m="1" x="610"/>
        <item m="1" x="314"/>
        <item m="1" x="45"/>
        <item m="1" x="877"/>
        <item m="1" x="532"/>
        <item m="1" x="821"/>
        <item m="1" x="715"/>
        <item m="1" x="475"/>
        <item m="1" x="140"/>
        <item m="1" x="502"/>
        <item m="1" x="440"/>
        <item m="1" x="104"/>
        <item m="1" x="327"/>
        <item m="1" x="693"/>
        <item m="1" x="869"/>
        <item m="1" x="563"/>
        <item m="1" x="823"/>
        <item m="1" x="564"/>
        <item m="1" x="422"/>
        <item m="1" x="678"/>
        <item m="1" x="64"/>
        <item m="1" x="44"/>
        <item m="1" x="83"/>
        <item m="1" x="491"/>
        <item m="1" x="86"/>
        <item m="1" x="419"/>
        <item m="1" x="200"/>
        <item m="1" x="360"/>
        <item m="1" x="309"/>
        <item m="1" x="795"/>
        <item m="1" x="749"/>
        <item m="1" x="598"/>
        <item m="1" x="733"/>
        <item m="1" x="638"/>
        <item m="1" x="431"/>
        <item m="1" x="543"/>
        <item m="1" x="433"/>
        <item m="1" x="726"/>
        <item m="1" x="230"/>
        <item m="1" x="501"/>
        <item m="1" x="503"/>
        <item m="1" x="173"/>
        <item m="1" x="74"/>
        <item m="1" x="256"/>
        <item m="1" x="562"/>
        <item m="1" x="343"/>
        <item m="1" x="623"/>
        <item m="1" x="912"/>
        <item m="1" x="589"/>
        <item m="1" x="184"/>
        <item m="1" x="609"/>
        <item m="1" x="762"/>
        <item m="1" x="578"/>
        <item m="1" x="176"/>
        <item m="1" x="409"/>
        <item m="1" x="607"/>
        <item m="1" x="866"/>
        <item m="1" x="837"/>
        <item m="1" x="198"/>
        <item m="1" x="694"/>
        <item m="1" x="653"/>
        <item m="1" x="884"/>
        <item m="1" x="406"/>
        <item m="1" x="445"/>
        <item m="1" x="405"/>
        <item m="1" x="446"/>
        <item m="1" x="350"/>
        <item m="1" x="683"/>
        <item m="1" x="335"/>
        <item m="1" x="509"/>
        <item m="1" x="407"/>
        <item m="1" x="421"/>
        <item m="1" x="657"/>
        <item m="1" x="378"/>
        <item m="1" x="774"/>
        <item m="1" x="168"/>
        <item m="1" x="351"/>
        <item m="1" x="82"/>
        <item m="1" x="150"/>
        <item m="1" x="259"/>
        <item m="1" x="541"/>
        <item m="1" x="728"/>
        <item m="1" x="189"/>
        <item m="1" x="338"/>
        <item m="1" x="834"/>
        <item m="1" x="185"/>
        <item m="1" x="558"/>
        <item m="1" x="856"/>
        <item m="1" x="111"/>
        <item m="1" x="867"/>
        <item m="1" x="453"/>
        <item m="1" x="425"/>
        <item m="1" x="633"/>
        <item m="1" x="182"/>
        <item m="1" x="580"/>
        <item m="1" x="432"/>
        <item m="1" x="569"/>
        <item m="1" x="764"/>
        <item m="1" x="857"/>
        <item m="1" x="458"/>
        <item m="1" x="594"/>
        <item m="1" x="359"/>
        <item m="1" x="240"/>
        <item m="1" x="226"/>
        <item m="1" x="893"/>
        <item m="1" x="153"/>
        <item m="1" x="811"/>
        <item m="1" x="672"/>
        <item m="1" x="434"/>
        <item m="1" x="158"/>
        <item m="1" x="212"/>
        <item m="1" x="641"/>
        <item m="1" x="177"/>
        <item m="1" x="427"/>
        <item m="1" x="712"/>
        <item m="1" x="29"/>
        <item m="1" x="53"/>
        <item m="1" x="398"/>
        <item m="1" x="858"/>
        <item m="1" x="319"/>
        <item m="1" x="395"/>
        <item m="1" x="675"/>
        <item m="1" x="669"/>
        <item m="1" x="211"/>
        <item m="1" x="651"/>
        <item m="1" x="643"/>
        <item m="1" x="650"/>
        <item m="1" x="671"/>
        <item m="1" x="292"/>
        <item m="1" x="223"/>
        <item m="1" x="58"/>
        <item m="1" x="665"/>
        <item m="1" x="252"/>
        <item m="1" x="485"/>
        <item m="1" x="646"/>
        <item m="1" x="470"/>
        <item m="1" x="611"/>
        <item m="1" x="690"/>
        <item m="1" x="443"/>
        <item m="1" x="261"/>
        <item m="1" x="97"/>
        <item m="1" x="484"/>
        <item m="1" x="677"/>
        <item m="1" x="732"/>
        <item m="1" x="289"/>
        <item m="1" x="691"/>
        <item m="1" x="290"/>
        <item m="1" x="747"/>
        <item m="1" x="236"/>
        <item m="1" x="257"/>
        <item m="1" x="631"/>
        <item m="1" x="255"/>
        <item m="1" x="771"/>
        <item m="1" x="62"/>
        <item m="1" x="63"/>
        <item m="1" x="512"/>
        <item m="1" x="874"/>
        <item m="1" x="262"/>
        <item m="1" x="750"/>
        <item m="1" x="785"/>
        <item m="1" x="331"/>
        <item m="1" x="315"/>
        <item m="1" x="130"/>
        <item m="1" x="727"/>
        <item m="1" x="769"/>
        <item m="1" x="570"/>
        <item m="1" x="306"/>
        <item m="1" x="248"/>
        <item m="1" x="396"/>
        <item m="1" x="258"/>
        <item m="1" x="112"/>
        <item m="1" x="487"/>
        <item m="1" x="900"/>
        <item m="1" x="499"/>
        <item m="1" x="822"/>
        <item m="1" x="612"/>
        <item m="1" x="756"/>
        <item m="1" x="233"/>
        <item m="1" x="364"/>
        <item m="1" x="573"/>
        <item m="1" x="91"/>
        <item m="1" x="67"/>
        <item m="1" x="896"/>
        <item m="1" x="584"/>
        <item m="1" x="568"/>
        <item m="1" x="142"/>
        <item m="1" x="695"/>
        <item m="1" x="305"/>
        <item m="1" x="851"/>
        <item m="1" x="463"/>
        <item m="1" x="853"/>
        <item m="1" x="820"/>
        <item m="1" x="552"/>
        <item m="1" x="385"/>
        <item m="1" x="414"/>
        <item m="1" x="664"/>
        <item m="1" x="699"/>
        <item m="1" x="423"/>
        <item m="1" x="909"/>
        <item m="1" x="467"/>
        <item m="1" x="148"/>
        <item m="1" x="500"/>
        <item m="1" x="323"/>
        <item m="1" x="328"/>
        <item m="1" x="88"/>
        <item m="1" x="51"/>
        <item m="1" x="781"/>
        <item m="1" x="308"/>
        <item m="1" x="754"/>
        <item m="1" x="713"/>
        <item m="1" x="33"/>
        <item m="1" x="283"/>
        <item m="1" x="674"/>
        <item m="1" x="133"/>
        <item m="1" x="819"/>
        <item m="1" x="47"/>
        <item m="1" x="418"/>
        <item m="1" x="914"/>
        <item m="1" x="474"/>
        <item m="1" x="295"/>
        <item m="1" x="197"/>
        <item m="1" x="524"/>
        <item m="1" x="156"/>
        <item m="1" x="164"/>
        <item m="1" x="178"/>
        <item m="1" x="128"/>
        <item m="1" x="114"/>
        <item m="1" x="134"/>
        <item m="1" x="210"/>
        <item m="1" x="608"/>
        <item m="1" x="304"/>
        <item m="1" x="303"/>
        <item m="1" x="506"/>
        <item m="1" x="725"/>
        <item m="1" x="604"/>
        <item m="1" x="586"/>
        <item m="1" x="772"/>
        <item m="1" x="639"/>
        <item m="1" x="437"/>
        <item m="1" x="370"/>
        <item m="1" x="268"/>
        <item m="1" x="676"/>
        <item m="1" x="724"/>
        <item m="1" x="679"/>
        <item m="1" x="237"/>
        <item m="1" x="263"/>
        <item m="1" x="547"/>
        <item m="1" x="703"/>
        <item m="1" x="667"/>
        <item m="1" x="680"/>
        <item m="1" x="95"/>
        <item m="1" x="217"/>
        <item m="1" x="132"/>
        <item m="1" x="162"/>
        <item m="1" x="617"/>
        <item m="1" x="247"/>
        <item m="1" x="146"/>
        <item m="1" x="777"/>
        <item m="1" x="642"/>
        <item m="1" x="702"/>
        <item m="1" x="69"/>
        <item m="1" x="215"/>
        <item m="1" x="281"/>
        <item m="1" x="139"/>
        <item m="1" x="625"/>
        <item m="1" x="717"/>
        <item m="1" x="271"/>
        <item m="1" x="737"/>
        <item m="1" x="265"/>
        <item m="1" x="273"/>
        <item m="1" x="251"/>
        <item m="1" x="253"/>
        <item m="1" x="372"/>
        <item m="1" x="718"/>
        <item m="1" x="175"/>
        <item m="1" x="860"/>
        <item m="1" x="119"/>
        <item m="1" x="838"/>
        <item m="1" x="81"/>
        <item m="1" x="239"/>
        <item m="1" x="864"/>
        <item m="1" x="548"/>
        <item m="1" x="843"/>
        <item m="1" x="294"/>
        <item m="1" x="41"/>
        <item m="1" x="403"/>
        <item m="1" x="266"/>
        <item m="1" x="103"/>
        <item m="1" x="739"/>
        <item m="1" x="302"/>
        <item m="1" x="218"/>
        <item m="1" x="151"/>
        <item m="1" x="697"/>
        <item m="1" x="583"/>
        <item m="1" x="630"/>
        <item m="1" x="464"/>
        <item m="1" x="101"/>
        <item m="1" x="286"/>
        <item m="1" x="903"/>
        <item m="1" x="681"/>
        <item m="1" x="260"/>
        <item m="1" x="701"/>
        <item m="1" x="708"/>
        <item m="1" x="246"/>
        <item m="1" x="298"/>
        <item m="1" x="209"/>
        <item m="1" x="705"/>
        <item m="1" x="714"/>
        <item m="1" x="644"/>
        <item m="1" x="528"/>
        <item m="1" x="645"/>
        <item m="1" x="873"/>
        <item m="1" x="842"/>
        <item m="1" x="75"/>
        <item m="1" x="538"/>
        <item m="1" x="107"/>
        <item m="1" x="282"/>
        <item m="1" x="478"/>
        <item m="1" x="716"/>
        <item m="1" x="376"/>
        <item m="1" x="585"/>
        <item m="1" x="147"/>
        <item m="1" x="661"/>
        <item m="1" x="127"/>
        <item m="1" x="439"/>
        <item m="1" x="666"/>
        <item m="1" x="192"/>
        <item m="1" x="214"/>
        <item m="1" x="100"/>
        <item m="1" x="688"/>
        <item m="1" x="556"/>
        <item m="1" x="734"/>
        <item m="1" x="154"/>
        <item m="1" x="549"/>
        <item m="1" x="278"/>
        <item m="1" x="825"/>
        <item m="1" x="637"/>
        <item m="1" x="574"/>
        <item m="1" x="163"/>
        <item m="1" x="889"/>
        <item m="1" x="686"/>
        <item m="1" x="791"/>
        <item m="1" x="605"/>
        <item m="1" x="833"/>
        <item m="1" x="55"/>
        <item m="1" x="222"/>
        <item m="1" x="707"/>
        <item m="1" x="54"/>
        <item m="1" x="779"/>
        <item m="1" x="42"/>
        <item m="1" x="595"/>
        <item m="1" x="79"/>
        <item m="1" x="658"/>
        <item m="1" x="174"/>
        <item m="1" x="910"/>
        <item m="1" x="600"/>
        <item m="1" x="522"/>
        <item m="1" x="89"/>
        <item m="1" x="235"/>
        <item m="1" x="73"/>
        <item m="1" x="846"/>
        <item m="1" x="706"/>
        <item m="1" x="844"/>
        <item m="1" x="817"/>
        <item m="1" x="204"/>
        <item m="1" x="57"/>
        <item m="1" x="581"/>
        <item m="1" x="879"/>
        <item m="1" x="131"/>
        <item m="1" x="270"/>
        <item m="1" x="31"/>
        <item m="1" x="871"/>
        <item m="1" x="116"/>
        <item m="1" x="170"/>
        <item m="1" x="561"/>
        <item m="1" x="698"/>
        <item m="1" x="191"/>
        <item m="1" x="471"/>
        <item m="1" x="40"/>
        <item m="1" x="539"/>
        <item m="1" x="276"/>
        <item m="1" x="673"/>
        <item m="1" x="169"/>
        <item m="1" x="738"/>
        <item m="1" x="582"/>
        <item m="1" x="135"/>
        <item m="1" x="430"/>
        <item m="1" x="711"/>
        <item m="1" x="654"/>
        <item m="1" x="313"/>
        <item m="1" x="624"/>
        <item m="1" x="870"/>
        <item m="1" x="291"/>
        <item m="1" x="448"/>
        <item m="1" x="228"/>
        <item m="1" x="504"/>
        <item m="1" x="243"/>
        <item m="1" x="460"/>
        <item m="1" x="479"/>
        <item m="1" x="890"/>
        <item m="1" x="850"/>
        <item m="1" x="575"/>
        <item m="1" x="386"/>
        <item m="1" x="429"/>
        <item m="1" x="865"/>
        <item m="1" x="397"/>
        <item m="1" x="700"/>
        <item m="1" x="466"/>
        <item m="1" x="356"/>
        <item m="1" x="687"/>
        <item m="1" x="456"/>
        <item m="1" x="206"/>
        <item m="1" x="244"/>
        <item m="1" x="36"/>
        <item m="1" x="615"/>
        <item m="1" x="231"/>
        <item m="1" x="521"/>
        <item m="1" x="452"/>
        <item m="1" x="685"/>
        <item m="1" x="891"/>
        <item m="1" x="859"/>
        <item m="1" x="401"/>
        <item m="1" x="731"/>
        <item m="1" x="854"/>
        <item m="1" x="166"/>
        <item m="1" x="46"/>
        <item m="1" x="613"/>
        <item m="1" x="394"/>
        <item m="1" x="459"/>
        <item m="1" x="773"/>
        <item m="1" x="852"/>
        <item m="1" x="758"/>
        <item m="1" x="441"/>
        <item m="1" x="363"/>
        <item m="1" x="349"/>
        <item m="1" x="48"/>
        <item m="1" x="648"/>
        <item m="1" x="450"/>
        <item m="1" x="52"/>
        <item m="1" x="765"/>
        <item m="1" x="778"/>
        <item m="1" x="180"/>
        <item m="1" x="106"/>
        <item m="1" x="832"/>
        <item m="1" x="216"/>
        <item m="1" x="123"/>
        <item m="1" x="468"/>
        <item m="1" x="710"/>
        <item m="1" x="488"/>
        <item m="1" x="187"/>
        <item m="1" x="849"/>
        <item m="1" x="137"/>
        <item m="1" x="559"/>
        <item m="1" x="342"/>
        <item m="1" x="588"/>
        <item m="1" x="786"/>
        <item m="1" x="121"/>
        <item m="1" x="555"/>
        <item m="1" x="60"/>
        <item m="1" x="28"/>
        <item m="1" x="96"/>
        <item m="1" x="520"/>
        <item m="1" x="517"/>
        <item m="1" x="324"/>
        <item m="1" x="190"/>
        <item m="1" x="481"/>
        <item m="1" x="810"/>
        <item m="1" x="404"/>
        <item m="1" x="284"/>
        <item m="1" x="813"/>
        <item m="1" x="39"/>
        <item m="1" x="469"/>
        <item m="1" x="476"/>
        <item m="1" x="56"/>
        <item m="1" x="316"/>
        <item m="1" x="477"/>
        <item m="1" x="602"/>
        <item m="1" x="537"/>
        <item m="1" x="729"/>
        <item m="1" x="241"/>
        <item m="1" x="492"/>
        <item m="1" x="898"/>
        <item m="1" x="426"/>
        <item m="1" x="696"/>
        <item m="1" x="803"/>
        <item m="1" x="392"/>
        <item m="1" x="828"/>
        <item m="1" x="355"/>
        <item m="1" x="32"/>
        <item m="1" x="897"/>
        <item m="1" x="220"/>
        <item m="1" x="899"/>
        <item m="1" x="59"/>
        <item m="1" x="109"/>
        <item m="1" x="495"/>
        <item m="1" x="483"/>
        <item m="1" x="616"/>
        <item m="1" x="362"/>
        <item m="1" x="461"/>
        <item m="1" x="515"/>
        <item m="1" x="826"/>
        <item m="1" x="387"/>
        <item m="1" x="863"/>
        <item m="1" x="250"/>
        <item m="1" x="285"/>
        <item m="1" x="436"/>
        <item m="1" x="763"/>
        <item m="1" x="254"/>
        <item m="1" x="847"/>
        <item m="1" x="410"/>
        <item m="1" x="384"/>
        <item m="1" x="554"/>
        <item m="1" x="489"/>
        <item m="1" x="301"/>
        <item m="1" x="457"/>
        <item m="1" x="374"/>
        <item m="1" x="655"/>
        <item m="1" x="167"/>
        <item m="1" x="447"/>
        <item m="1" x="229"/>
        <item m="1" x="793"/>
        <item m="1" x="720"/>
        <item m="1" x="8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outline="0" showAll="0"/>
    <pivotField compact="0" outline="0" showAll="0">
      <items count="31">
        <item m="1" x="28"/>
        <item m="1" x="5"/>
        <item x="0"/>
        <item m="1" x="14"/>
        <item x="3"/>
        <item m="1" x="26"/>
        <item m="1" x="20"/>
        <item m="1" x="18"/>
        <item m="1" x="6"/>
        <item m="1" x="10"/>
        <item m="1" x="29"/>
        <item m="1" x="23"/>
        <item m="1" x="11"/>
        <item m="1" x="24"/>
        <item m="1" x="21"/>
        <item m="1" x="12"/>
        <item m="1" x="15"/>
        <item m="1" x="19"/>
        <item m="1" x="13"/>
        <item x="1"/>
        <item m="1" x="17"/>
        <item m="1" x="8"/>
        <item m="1" x="27"/>
        <item m="1" x="9"/>
        <item m="1" x="7"/>
        <item m="1" x="4"/>
        <item x="2"/>
        <item m="1" x="16"/>
        <item m="1" x="25"/>
        <item m="1" x="22"/>
        <item t="default"/>
      </items>
    </pivotField>
    <pivotField axis="axisRow" compact="0" outline="0" showAll="0">
      <items count="16">
        <item x="1"/>
        <item m="1" x="9"/>
        <item m="1" x="12"/>
        <item m="1" x="8"/>
        <item m="1" x="3"/>
        <item m="1" x="10"/>
        <item m="1" x="13"/>
        <item m="1" x="5"/>
        <item m="1" x="2"/>
        <item m="1" x="4"/>
        <item m="1" x="11"/>
        <item m="1" x="7"/>
        <item m="1" x="6"/>
        <item m="1" x="14"/>
        <item x="0"/>
        <item t="default"/>
      </items>
    </pivotField>
    <pivotField compact="0" numFmtId="2" outline="0" showAll="0"/>
    <pivotField compact="0" numFmtId="174" outline="0" showAll="0"/>
    <pivotField compact="0" outline="0" showAll="0"/>
    <pivotField compact="0" numFmtId="2" outline="0" showAll="0"/>
    <pivotField compact="0" numFmtId="174" outline="0" showAll="0"/>
    <pivotField dataField="1" compact="0" numFmtId="9" outline="0" showAll="0"/>
    <pivotField compact="0" numFmtId="174" outline="0" showAll="0"/>
    <pivotField dataField="1" compact="0" numFmtId="9" outline="0" showAll="0"/>
    <pivotField compact="0" numFmtId="169" outline="0" subtotalTop="0" showAll="0" includeNewItemsInFilter="1"/>
    <pivotField compact="0" outline="0" subtotalTop="0" showAll="0" includeNewItemsInFilter="1"/>
    <pivotField compact="0" numFmtId="2" outline="0" subtotalTop="0" showAll="0" includeNewItemsInFilter="1"/>
    <pivotField compact="0" numFmtId="1" outline="0" subtotalTop="0" showAll="0" includeNewItemsInFilter="1"/>
    <pivotField compact="0" numFmtId="169" outline="0" subtotalTop="0" showAll="0" includeNewItemsInFilter="1" defaultSubtotal="0"/>
    <pivotField compact="0" numFmtId="1" outline="0" subtotalTop="0" showAll="0" includeNewItemsInFilter="1" defaultSubtotal="0"/>
    <pivotField compact="0" numFmtId="1" outline="0" subtotalTop="0" showAll="0" includeNewItemsInFilter="1" defaultSubtotal="0"/>
    <pivotField compact="0" numFmtId="169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numFmtId="169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numFmtId="169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numFmtId="169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numFmtId="169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1">
    <field x="10"/>
  </rowFields>
  <rowItems count="3">
    <i>
      <x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%. CONDUCCION" fld="16" subtotal="average" baseField="7" baseItem="0" numFmtId="9"/>
    <dataField name="%. RALENTI" fld="18" subtotal="average" baseField="7" baseItem="0" numFmtId="9"/>
  </dataFields>
  <formats count="18">
    <format dxfId="17">
      <pivotArea type="all" dataOnly="0" outline="0" fieldPosition="0"/>
    </format>
    <format dxfId="16">
      <pivotArea type="all" dataOnly="0" outline="0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outline="0" fieldPosition="0">
        <references count="1">
          <reference field="4294967294" count="1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">
      <pivotArea field="7" type="button" dataOnly="0" labelOnly="1" outline="0"/>
    </format>
    <format dxfId="6">
      <pivotArea field="7" type="button" dataOnly="0" labelOnly="1" outline="0"/>
    </format>
    <format dxfId="5">
      <pivotArea field="7" type="button" dataOnly="0" labelOnly="1" outline="0"/>
    </format>
    <format dxfId="4">
      <pivotArea type="origin" dataOnly="0" labelOnly="1" outline="0" fieldPosition="0"/>
    </format>
    <format dxfId="3">
      <pivotArea field="-2" type="button" dataOnly="0" labelOnly="1" outline="0" axis="axisCol" fieldPosition="0"/>
    </format>
    <format dxfId="2">
      <pivotArea type="topRight" dataOnly="0" labelOnly="1" outline="0" fieldPosition="0"/>
    </format>
    <format dxfId="1">
      <pivotArea field="7" type="button" dataOnly="0" labelOnly="1" outline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" showRowHeaders="0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Riskmangement Summary" cacheId="127" applyNumberFormats="0" applyBorderFormats="0" applyFontFormats="0" applyPatternFormats="0" applyAlignmentFormats="0" applyWidthHeightFormats="1" dataCaption="Data" updatedVersion="7" minRefreshableVersion="3" showMemberPropertyTips="0" useAutoFormatting="1" rowGrandTotals="0" itemPrintTitles="1" createdVersion="4" indent="0" compact="0" compactData="0" gridDropZones="1">
  <location ref="A9:J38" firstHeaderRow="1" firstDataRow="2" firstDataCol="3"/>
  <pivotFields count="41">
    <pivotField compact="0" outline="0" subtotalTop="0" showAll="0" includeNewItemsInFilter="1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compact="0" outline="0" subtotalTop="0" showAll="0" includeNewItemsInFilter="1" defaultSubtotal="0"/>
    <pivotField compact="0" numFmtId="171" outline="0" subtotalTop="0" showAll="0" includeNewItemsInFilter="1" defaultSubtotal="0"/>
    <pivotField compact="0" numFmtId="171" outline="0" subtotalTop="0" showAll="0" includeNewItemsInFilter="1" defaultSubtotal="0"/>
    <pivotField name="CONDUCTOR" axis="axisRow" compact="0" outline="0" showAll="0" sortType="descending">
      <items count="916">
        <item m="1" x="199"/>
        <item m="1" x="224"/>
        <item m="1" x="84"/>
        <item m="1" x="144"/>
        <item m="1" x="181"/>
        <item m="1" x="202"/>
        <item m="1" x="227"/>
        <item m="1" x="232"/>
        <item m="1" x="242"/>
        <item m="1" x="264"/>
        <item m="1" x="205"/>
        <item m="1" x="124"/>
        <item m="1" x="741"/>
        <item m="1" x="329"/>
        <item m="1" x="783"/>
        <item m="1" x="875"/>
        <item m="1" x="49"/>
        <item m="1" x="344"/>
        <item m="1" x="721"/>
        <item m="1" x="102"/>
        <item m="1" x="735"/>
        <item m="1" x="288"/>
        <item m="1" x="480"/>
        <item m="1" x="709"/>
        <item m="1" x="881"/>
        <item m="1" x="300"/>
        <item m="1" x="751"/>
        <item m="1" x="125"/>
        <item m="1" x="760"/>
        <item m="1" x="71"/>
        <item m="1" x="861"/>
        <item m="1" x="626"/>
        <item m="1" x="572"/>
        <item m="1" x="280"/>
        <item m="1" x="275"/>
        <item m="1" x="872"/>
        <item m="1" x="649"/>
        <item m="1" x="136"/>
        <item m="1" x="358"/>
        <item m="1" x="152"/>
        <item m="1" x="293"/>
        <item m="1" x="770"/>
        <item m="1" x="761"/>
        <item m="1" x="913"/>
        <item m="1" x="815"/>
        <item m="1" x="375"/>
        <item m="1" x="383"/>
        <item m="1" x="371"/>
        <item m="1" x="794"/>
        <item m="1" x="628"/>
        <item m="1" x="249"/>
        <item m="1" x="560"/>
        <item m="1" x="629"/>
        <item m="1" x="317"/>
        <item m="1" x="194"/>
        <item m="1" x="326"/>
        <item m="1" x="576"/>
        <item m="1" x="566"/>
        <item m="1" x="357"/>
        <item m="1" x="689"/>
        <item m="1" x="353"/>
        <item m="1" x="797"/>
        <item m="1" x="792"/>
        <item m="1" x="806"/>
        <item m="1" x="336"/>
        <item m="1" x="105"/>
        <item m="1" x="354"/>
        <item m="1" x="417"/>
        <item m="1" x="339"/>
        <item m="1" x="267"/>
        <item m="1" x="297"/>
        <item m="1" x="788"/>
        <item m="1" x="337"/>
        <item m="1" x="311"/>
        <item m="1" x="380"/>
        <item m="1" x="730"/>
        <item m="1" x="767"/>
        <item m="1" x="108"/>
        <item m="1" x="590"/>
        <item m="1" x="322"/>
        <item m="1" x="486"/>
        <item m="1" x="122"/>
        <item m="1" x="411"/>
        <item m="1" x="138"/>
        <item m="1" x="325"/>
        <item m="1" x="272"/>
        <item m="1" x="662"/>
        <item m="1" x="529"/>
        <item m="1" x="787"/>
        <item m="1" x="340"/>
        <item m="1" x="542"/>
        <item m="1" x="805"/>
        <item m="1" x="221"/>
        <item m="1" x="565"/>
        <item m="1" x="510"/>
        <item m="1" x="670"/>
        <item m="1" x="334"/>
        <item m="1" x="320"/>
        <item m="1" x="77"/>
        <item m="1" x="855"/>
        <item m="1" x="80"/>
        <item m="1" x="901"/>
        <item m="1" x="591"/>
        <item m="1" x="186"/>
        <item m="1" x="603"/>
        <item m="1" x="807"/>
        <item m="1" x="830"/>
        <item m="1" x="579"/>
        <item m="1" x="723"/>
        <item m="1" x="400"/>
        <item m="1" x="618"/>
        <item m="1" x="38"/>
        <item m="1" x="420"/>
        <item m="1" x="110"/>
        <item m="1" x="296"/>
        <item m="1" x="790"/>
        <item m="1" x="829"/>
        <item m="1" x="493"/>
        <item m="1" x="577"/>
        <item m="1" x="775"/>
        <item m="1" x="508"/>
        <item m="1" x="348"/>
        <item m="1" x="126"/>
        <item m="1" x="757"/>
        <item m="1" x="908"/>
        <item m="1" x="367"/>
        <item m="1" x="34"/>
        <item m="1" x="402"/>
        <item m="1" x="885"/>
        <item m="1" x="61"/>
        <item m="1" x="513"/>
        <item m="1" x="94"/>
        <item m="1" x="201"/>
        <item m="1" x="531"/>
        <item m="1" x="113"/>
        <item m="1" x="905"/>
        <item m="1" x="660"/>
        <item m="1" x="525"/>
        <item m="1" x="188"/>
        <item m="1" x="497"/>
        <item m="1" x="682"/>
        <item m="1" x="668"/>
        <item m="1" x="30"/>
        <item m="1" x="784"/>
        <item m="1" x="597"/>
        <item m="1" x="234"/>
        <item m="1" x="454"/>
        <item m="1" x="310"/>
        <item m="1" x="92"/>
        <item m="1" x="160"/>
        <item m="1" x="684"/>
        <item m="1" x="814"/>
        <item m="1" x="782"/>
        <item m="1" x="213"/>
        <item m="1" x="587"/>
        <item m="1" x="238"/>
        <item m="1" x="50"/>
        <item m="1" x="526"/>
        <item m="1" x="836"/>
        <item m="1" x="207"/>
        <item m="1" x="907"/>
        <item m="1" x="886"/>
        <item m="1" x="196"/>
        <item m="1" x="748"/>
        <item m="1" x="659"/>
        <item m="1" x="279"/>
        <item m="1" x="415"/>
        <item m="1" x="596"/>
        <item m="1" x="391"/>
        <item m="1" x="341"/>
        <item m="1" x="704"/>
        <item m="1" x="527"/>
        <item m="1" x="455"/>
        <item m="1" x="744"/>
        <item m="1" x="845"/>
        <item m="1" x="776"/>
        <item m="1" x="195"/>
        <item m="1" x="798"/>
        <item m="1" x="347"/>
        <item m="1" x="369"/>
        <item m="1" x="599"/>
        <item m="1" x="796"/>
        <item m="1" x="379"/>
        <item m="1" x="381"/>
        <item m="1" x="636"/>
        <item m="1" x="368"/>
        <item m="1" x="523"/>
        <item m="1" x="389"/>
        <item m="1" x="120"/>
        <item m="1" x="766"/>
        <item m="1" x="473"/>
        <item m="1" x="408"/>
        <item m="1" x="115"/>
        <item m="1" x="171"/>
        <item m="1" x="804"/>
        <item m="1" x="449"/>
        <item m="1" x="799"/>
        <item m="1" x="622"/>
        <item m="1" x="780"/>
        <item m="1" x="117"/>
        <item m="1" x="593"/>
        <item m="1" x="78"/>
        <item m="1" x="736"/>
        <item m="1" x="225"/>
        <item m="1" x="333"/>
        <item m="1" x="143"/>
        <item m="1" x="740"/>
        <item m="1" x="274"/>
        <item m="1" x="287"/>
        <item m="1" x="312"/>
        <item m="1" x="831"/>
        <item m="1" x="742"/>
        <item m="1" x="393"/>
        <item m="1" x="366"/>
        <item m="1" x="65"/>
        <item m="1" x="321"/>
        <item m="1" x="472"/>
        <item m="1" x="90"/>
        <item m="1" x="490"/>
        <item m="1" x="118"/>
        <item m="1" x="895"/>
        <item m="1" x="904"/>
        <item m="1" x="346"/>
        <item m="1" x="768"/>
        <item m="1" x="880"/>
        <item m="1" x="752"/>
        <item m="1" x="496"/>
        <item m="1" x="540"/>
        <item m="1" x="129"/>
        <item m="1" x="883"/>
        <item m="1" x="640"/>
        <item m="1" x="428"/>
        <item m="1" x="352"/>
        <item m="1" x="388"/>
        <item m="1" x="571"/>
        <item m="1" x="482"/>
        <item m="1" x="557"/>
        <item m="1" x="157"/>
        <item m="1" x="377"/>
        <item m="1" x="882"/>
        <item m="1" x="382"/>
        <item m="1" x="887"/>
        <item m="1" x="330"/>
        <item m="1" x="416"/>
        <item m="1" x="37"/>
        <item m="1" x="462"/>
        <item m="1" x="35"/>
        <item m="1" x="816"/>
        <item m="1" x="307"/>
        <item m="1" x="802"/>
        <item m="1" x="76"/>
        <item m="1" x="894"/>
        <item m="1" x="759"/>
        <item m="1" x="345"/>
        <item m="1" x="848"/>
        <item m="1" x="827"/>
        <item m="1" x="878"/>
        <item m="1" x="743"/>
        <item m="1" x="159"/>
        <item m="1" x="614"/>
        <item m="1" x="632"/>
        <item m="1" x="567"/>
        <item m="1" x="546"/>
        <item m="1" x="141"/>
        <item m="1" x="145"/>
        <item m="1" x="911"/>
        <item m="1" x="514"/>
        <item m="1" x="516"/>
        <item m="1" x="219"/>
        <item m="1" x="318"/>
        <item m="1" x="550"/>
        <item m="1" x="663"/>
        <item m="1" x="442"/>
        <item m="1" x="652"/>
        <item m="1" x="789"/>
        <item m="1" x="545"/>
        <item m="1" x="656"/>
        <item m="1" x="606"/>
        <item m="1" x="444"/>
        <item m="1" x="519"/>
        <item m="1" x="451"/>
        <item m="1" x="511"/>
        <item m="1" x="99"/>
        <item m="1" x="906"/>
        <item m="1" x="621"/>
        <item m="1" x="149"/>
        <item m="1" x="161"/>
        <item m="1" x="753"/>
        <item m="1" x="862"/>
        <item m="1" x="533"/>
        <item m="1" x="507"/>
        <item m="1" x="412"/>
        <item m="1" x="72"/>
        <item m="1" x="70"/>
        <item m="1" x="692"/>
        <item m="1" x="165"/>
        <item m="1" x="535"/>
        <item m="1" x="808"/>
        <item m="1" x="66"/>
        <item m="1" x="534"/>
        <item m="1" x="553"/>
        <item m="1" x="43"/>
        <item m="1" x="592"/>
        <item m="1" x="544"/>
        <item m="1" x="719"/>
        <item m="1" x="498"/>
        <item m="1" x="98"/>
        <item m="1" x="245"/>
        <item m="1" x="800"/>
        <item m="1" x="494"/>
        <item m="1" x="155"/>
        <item m="1" x="365"/>
        <item m="1" x="87"/>
        <item m="1" x="465"/>
        <item m="1" x="620"/>
        <item m="1" x="373"/>
        <item m="1" x="876"/>
        <item m="1" x="438"/>
        <item m="1" x="818"/>
        <item m="1" x="840"/>
        <item m="1" x="892"/>
        <item m="1" x="824"/>
        <item m="1" x="746"/>
        <item m="1" x="888"/>
        <item m="1" x="835"/>
        <item m="1" x="93"/>
        <item m="1" x="809"/>
        <item m="1" x="435"/>
        <item m="1" x="183"/>
        <item m="1" x="627"/>
        <item m="1" x="601"/>
        <item m="1" x="868"/>
        <item m="1" x="619"/>
        <item m="1" x="299"/>
        <item m="1" x="841"/>
        <item m="1" x="172"/>
        <item m="1" x="551"/>
        <item m="1" x="203"/>
        <item m="1" x="85"/>
        <item m="1" x="902"/>
        <item m="1" x="68"/>
        <item m="1" x="269"/>
        <item m="1" x="812"/>
        <item m="1" x="647"/>
        <item m="1" x="635"/>
        <item m="1" x="518"/>
        <item m="1" x="332"/>
        <item m="1" x="193"/>
        <item m="1" x="634"/>
        <item m="1" x="536"/>
        <item m="1" x="530"/>
        <item m="1" x="277"/>
        <item m="1" x="179"/>
        <item m="1" x="413"/>
        <item m="1" x="390"/>
        <item m="1" x="722"/>
        <item m="1" x="208"/>
        <item m="1" x="361"/>
        <item m="1" x="745"/>
        <item m="1" x="424"/>
        <item m="1" x="505"/>
        <item m="1" x="755"/>
        <item m="1" x="399"/>
        <item m="1" x="801"/>
        <item m="1" x="610"/>
        <item m="1" x="314"/>
        <item m="1" x="45"/>
        <item m="1" x="877"/>
        <item m="1" x="532"/>
        <item m="1" x="821"/>
        <item m="1" x="715"/>
        <item m="1" x="475"/>
        <item m="1" x="140"/>
        <item m="1" x="502"/>
        <item m="1" x="440"/>
        <item m="1" x="104"/>
        <item m="1" x="327"/>
        <item m="1" x="693"/>
        <item m="1" x="869"/>
        <item m="1" x="563"/>
        <item m="1" x="823"/>
        <item m="1" x="564"/>
        <item m="1" x="422"/>
        <item m="1" x="678"/>
        <item m="1" x="64"/>
        <item m="1" x="44"/>
        <item m="1" x="83"/>
        <item m="1" x="491"/>
        <item m="1" x="86"/>
        <item m="1" x="419"/>
        <item m="1" x="200"/>
        <item m="1" x="360"/>
        <item m="1" x="309"/>
        <item m="1" x="795"/>
        <item m="1" x="749"/>
        <item m="1" x="598"/>
        <item m="1" x="733"/>
        <item m="1" x="638"/>
        <item m="1" x="431"/>
        <item m="1" x="543"/>
        <item m="1" x="433"/>
        <item m="1" x="726"/>
        <item m="1" x="230"/>
        <item m="1" x="501"/>
        <item m="1" x="503"/>
        <item m="1" x="173"/>
        <item m="1" x="74"/>
        <item m="1" x="256"/>
        <item m="1" x="562"/>
        <item m="1" x="343"/>
        <item m="1" x="623"/>
        <item m="1" x="912"/>
        <item m="1" x="589"/>
        <item m="1" x="184"/>
        <item m="1" x="609"/>
        <item m="1" x="762"/>
        <item m="1" x="578"/>
        <item m="1" x="176"/>
        <item m="1" x="409"/>
        <item m="1" x="607"/>
        <item m="1" x="866"/>
        <item m="1" x="837"/>
        <item m="1" x="198"/>
        <item m="1" x="694"/>
        <item m="1" x="653"/>
        <item m="1" x="884"/>
        <item m="1" x="406"/>
        <item m="1" x="445"/>
        <item m="1" x="405"/>
        <item m="1" x="446"/>
        <item m="1" x="350"/>
        <item m="1" x="683"/>
        <item m="1" x="335"/>
        <item m="1" x="509"/>
        <item m="1" x="407"/>
        <item m="1" x="421"/>
        <item m="1" x="657"/>
        <item m="1" x="378"/>
        <item m="1" x="774"/>
        <item m="1" x="168"/>
        <item m="1" x="351"/>
        <item m="1" x="82"/>
        <item m="1" x="150"/>
        <item m="1" x="259"/>
        <item m="1" x="541"/>
        <item m="1" x="728"/>
        <item m="1" x="189"/>
        <item m="1" x="338"/>
        <item m="1" x="834"/>
        <item m="1" x="185"/>
        <item m="1" x="558"/>
        <item m="1" x="856"/>
        <item m="1" x="111"/>
        <item m="1" x="867"/>
        <item m="1" x="453"/>
        <item m="1" x="425"/>
        <item m="1" x="633"/>
        <item m="1" x="182"/>
        <item m="1" x="580"/>
        <item m="1" x="432"/>
        <item m="1" x="569"/>
        <item m="1" x="764"/>
        <item m="1" x="857"/>
        <item m="1" x="458"/>
        <item m="1" x="594"/>
        <item m="1" x="359"/>
        <item m="1" x="240"/>
        <item m="1" x="226"/>
        <item m="1" x="893"/>
        <item m="1" x="153"/>
        <item m="1" x="811"/>
        <item m="1" x="672"/>
        <item m="1" x="434"/>
        <item m="1" x="158"/>
        <item m="1" x="212"/>
        <item m="1" x="641"/>
        <item m="1" x="177"/>
        <item m="1" x="427"/>
        <item m="1" x="712"/>
        <item m="1" x="29"/>
        <item m="1" x="53"/>
        <item m="1" x="398"/>
        <item m="1" x="858"/>
        <item m="1" x="319"/>
        <item m="1" x="395"/>
        <item m="1" x="675"/>
        <item m="1" x="669"/>
        <item m="1" x="211"/>
        <item m="1" x="651"/>
        <item m="1" x="643"/>
        <item m="1" x="650"/>
        <item m="1" x="671"/>
        <item m="1" x="292"/>
        <item m="1" x="223"/>
        <item m="1" x="58"/>
        <item m="1" x="665"/>
        <item m="1" x="252"/>
        <item m="1" x="485"/>
        <item m="1" x="646"/>
        <item m="1" x="470"/>
        <item m="1" x="611"/>
        <item m="1" x="690"/>
        <item m="1" x="443"/>
        <item m="1" x="261"/>
        <item m="1" x="97"/>
        <item m="1" x="484"/>
        <item m="1" x="677"/>
        <item m="1" x="732"/>
        <item m="1" x="289"/>
        <item m="1" x="691"/>
        <item m="1" x="290"/>
        <item m="1" x="747"/>
        <item m="1" x="236"/>
        <item m="1" x="257"/>
        <item m="1" x="631"/>
        <item m="1" x="255"/>
        <item m="1" x="771"/>
        <item m="1" x="62"/>
        <item m="1" x="63"/>
        <item m="1" x="512"/>
        <item m="1" x="874"/>
        <item m="1" x="262"/>
        <item m="1" x="750"/>
        <item m="1" x="785"/>
        <item m="1" x="331"/>
        <item m="1" x="315"/>
        <item m="1" x="130"/>
        <item m="1" x="727"/>
        <item m="1" x="769"/>
        <item m="1" x="570"/>
        <item m="1" x="306"/>
        <item m="1" x="248"/>
        <item m="1" x="396"/>
        <item m="1" x="258"/>
        <item m="1" x="112"/>
        <item m="1" x="487"/>
        <item m="1" x="900"/>
        <item m="1" x="499"/>
        <item m="1" x="822"/>
        <item m="1" x="612"/>
        <item m="1" x="756"/>
        <item m="1" x="233"/>
        <item m="1" x="364"/>
        <item m="1" x="573"/>
        <item m="1" x="91"/>
        <item m="1" x="67"/>
        <item m="1" x="896"/>
        <item m="1" x="584"/>
        <item m="1" x="568"/>
        <item m="1" x="142"/>
        <item m="1" x="695"/>
        <item m="1" x="305"/>
        <item m="1" x="851"/>
        <item m="1" x="463"/>
        <item m="1" x="853"/>
        <item m="1" x="820"/>
        <item m="1" x="552"/>
        <item m="1" x="385"/>
        <item m="1" x="414"/>
        <item m="1" x="664"/>
        <item m="1" x="699"/>
        <item m="1" x="423"/>
        <item m="1" x="909"/>
        <item m="1" x="467"/>
        <item m="1" x="148"/>
        <item m="1" x="500"/>
        <item m="1" x="323"/>
        <item m="1" x="328"/>
        <item m="1" x="88"/>
        <item m="1" x="51"/>
        <item m="1" x="781"/>
        <item m="1" x="308"/>
        <item m="1" x="754"/>
        <item m="1" x="713"/>
        <item m="1" x="33"/>
        <item m="1" x="283"/>
        <item m="1" x="674"/>
        <item m="1" x="133"/>
        <item m="1" x="819"/>
        <item m="1" x="47"/>
        <item m="1" x="418"/>
        <item m="1" x="914"/>
        <item m="1" x="474"/>
        <item m="1" x="295"/>
        <item m="1" x="197"/>
        <item m="1" x="524"/>
        <item m="1" x="156"/>
        <item m="1" x="164"/>
        <item m="1" x="178"/>
        <item m="1" x="128"/>
        <item m="1" x="114"/>
        <item m="1" x="134"/>
        <item m="1" x="210"/>
        <item m="1" x="608"/>
        <item m="1" x="304"/>
        <item m="1" x="303"/>
        <item m="1" x="506"/>
        <item m="1" x="725"/>
        <item m="1" x="604"/>
        <item m="1" x="586"/>
        <item m="1" x="772"/>
        <item m="1" x="639"/>
        <item m="1" x="437"/>
        <item m="1" x="370"/>
        <item m="1" x="268"/>
        <item m="1" x="676"/>
        <item m="1" x="724"/>
        <item m="1" x="679"/>
        <item m="1" x="237"/>
        <item m="1" x="263"/>
        <item m="1" x="547"/>
        <item m="1" x="703"/>
        <item m="1" x="667"/>
        <item m="1" x="680"/>
        <item m="1" x="95"/>
        <item m="1" x="217"/>
        <item m="1" x="132"/>
        <item m="1" x="162"/>
        <item m="1" x="617"/>
        <item m="1" x="247"/>
        <item m="1" x="146"/>
        <item m="1" x="777"/>
        <item m="1" x="642"/>
        <item m="1" x="702"/>
        <item m="1" x="69"/>
        <item m="1" x="215"/>
        <item m="1" x="281"/>
        <item m="1" x="139"/>
        <item m="1" x="625"/>
        <item m="1" x="717"/>
        <item m="1" x="271"/>
        <item m="1" x="737"/>
        <item m="1" x="265"/>
        <item m="1" x="273"/>
        <item m="1" x="251"/>
        <item m="1" x="253"/>
        <item m="1" x="372"/>
        <item m="1" x="718"/>
        <item m="1" x="175"/>
        <item m="1" x="860"/>
        <item m="1" x="119"/>
        <item m="1" x="838"/>
        <item m="1" x="81"/>
        <item m="1" x="239"/>
        <item m="1" x="864"/>
        <item m="1" x="548"/>
        <item m="1" x="843"/>
        <item m="1" x="294"/>
        <item m="1" x="41"/>
        <item m="1" x="403"/>
        <item m="1" x="266"/>
        <item m="1" x="103"/>
        <item m="1" x="739"/>
        <item m="1" x="302"/>
        <item m="1" x="218"/>
        <item m="1" x="151"/>
        <item m="1" x="697"/>
        <item m="1" x="583"/>
        <item m="1" x="630"/>
        <item m="1" x="464"/>
        <item m="1" x="101"/>
        <item m="1" x="286"/>
        <item m="1" x="903"/>
        <item m="1" x="681"/>
        <item m="1" x="260"/>
        <item m="1" x="701"/>
        <item m="1" x="708"/>
        <item m="1" x="246"/>
        <item m="1" x="298"/>
        <item m="1" x="209"/>
        <item m="1" x="705"/>
        <item m="1" x="714"/>
        <item m="1" x="644"/>
        <item m="1" x="528"/>
        <item m="1" x="645"/>
        <item m="1" x="873"/>
        <item m="1" x="842"/>
        <item m="1" x="75"/>
        <item m="1" x="538"/>
        <item m="1" x="107"/>
        <item m="1" x="282"/>
        <item m="1" x="478"/>
        <item m="1" x="716"/>
        <item m="1" x="376"/>
        <item m="1" x="585"/>
        <item m="1" x="147"/>
        <item m="1" x="661"/>
        <item m="1" x="127"/>
        <item m="1" x="439"/>
        <item m="1" x="666"/>
        <item m="1" x="192"/>
        <item m="1" x="214"/>
        <item m="1" x="100"/>
        <item m="1" x="688"/>
        <item m="1" x="556"/>
        <item m="1" x="734"/>
        <item m="1" x="154"/>
        <item m="1" x="549"/>
        <item m="1" x="278"/>
        <item m="1" x="825"/>
        <item m="1" x="637"/>
        <item m="1" x="574"/>
        <item m="1" x="163"/>
        <item m="1" x="889"/>
        <item m="1" x="686"/>
        <item m="1" x="791"/>
        <item m="1" x="605"/>
        <item m="1" x="833"/>
        <item m="1" x="55"/>
        <item m="1" x="222"/>
        <item m="1" x="707"/>
        <item m="1" x="54"/>
        <item m="1" x="779"/>
        <item m="1" x="42"/>
        <item m="1" x="595"/>
        <item m="1" x="79"/>
        <item m="1" x="658"/>
        <item m="1" x="174"/>
        <item m="1" x="910"/>
        <item m="1" x="600"/>
        <item m="1" x="522"/>
        <item m="1" x="89"/>
        <item m="1" x="235"/>
        <item m="1" x="73"/>
        <item m="1" x="846"/>
        <item m="1" x="706"/>
        <item m="1" x="844"/>
        <item m="1" x="817"/>
        <item m="1" x="204"/>
        <item m="1" x="57"/>
        <item m="1" x="581"/>
        <item m="1" x="879"/>
        <item m="1" x="131"/>
        <item m="1" x="270"/>
        <item m="1" x="31"/>
        <item m="1" x="871"/>
        <item m="1" x="116"/>
        <item m="1" x="170"/>
        <item m="1" x="561"/>
        <item m="1" x="698"/>
        <item m="1" x="191"/>
        <item m="1" x="471"/>
        <item m="1" x="40"/>
        <item m="1" x="539"/>
        <item m="1" x="276"/>
        <item m="1" x="673"/>
        <item m="1" x="169"/>
        <item m="1" x="738"/>
        <item m="1" x="582"/>
        <item m="1" x="135"/>
        <item m="1" x="430"/>
        <item m="1" x="711"/>
        <item m="1" x="654"/>
        <item m="1" x="313"/>
        <item m="1" x="624"/>
        <item m="1" x="870"/>
        <item m="1" x="291"/>
        <item m="1" x="448"/>
        <item m="1" x="228"/>
        <item m="1" x="504"/>
        <item m="1" x="243"/>
        <item m="1" x="460"/>
        <item m="1" x="479"/>
        <item m="1" x="890"/>
        <item m="1" x="850"/>
        <item m="1" x="575"/>
        <item m="1" x="386"/>
        <item m="1" x="429"/>
        <item m="1" x="865"/>
        <item m="1" x="397"/>
        <item m="1" x="700"/>
        <item m="1" x="466"/>
        <item m="1" x="356"/>
        <item m="1" x="687"/>
        <item m="1" x="456"/>
        <item m="1" x="206"/>
        <item m="1" x="244"/>
        <item m="1" x="36"/>
        <item m="1" x="615"/>
        <item m="1" x="231"/>
        <item m="1" x="521"/>
        <item m="1" x="452"/>
        <item m="1" x="685"/>
        <item m="1" x="891"/>
        <item m="1" x="859"/>
        <item m="1" x="401"/>
        <item m="1" x="731"/>
        <item m="1" x="854"/>
        <item m="1" x="166"/>
        <item m="1" x="46"/>
        <item m="1" x="613"/>
        <item m="1" x="394"/>
        <item m="1" x="459"/>
        <item m="1" x="773"/>
        <item m="1" x="852"/>
        <item m="1" x="758"/>
        <item m="1" x="441"/>
        <item m="1" x="363"/>
        <item m="1" x="349"/>
        <item m="1" x="48"/>
        <item m="1" x="648"/>
        <item m="1" x="450"/>
        <item m="1" x="52"/>
        <item m="1" x="765"/>
        <item m="1" x="778"/>
        <item m="1" x="180"/>
        <item m="1" x="106"/>
        <item m="1" x="832"/>
        <item m="1" x="216"/>
        <item m="1" x="123"/>
        <item m="1" x="468"/>
        <item m="1" x="710"/>
        <item m="1" x="488"/>
        <item m="1" x="187"/>
        <item m="1" x="849"/>
        <item m="1" x="137"/>
        <item m="1" x="559"/>
        <item m="1" x="342"/>
        <item m="1" x="588"/>
        <item m="1" x="786"/>
        <item m="1" x="121"/>
        <item m="1" x="555"/>
        <item m="1" x="60"/>
        <item m="1" x="28"/>
        <item m="1" x="96"/>
        <item m="1" x="520"/>
        <item m="1" x="517"/>
        <item m="1" x="324"/>
        <item m="1" x="190"/>
        <item m="1" x="481"/>
        <item m="1" x="810"/>
        <item m="1" x="404"/>
        <item m="1" x="284"/>
        <item m="1" x="813"/>
        <item m="1" x="39"/>
        <item m="1" x="469"/>
        <item m="1" x="476"/>
        <item m="1" x="56"/>
        <item m="1" x="316"/>
        <item m="1" x="477"/>
        <item m="1" x="602"/>
        <item m="1" x="537"/>
        <item m="1" x="729"/>
        <item m="1" x="241"/>
        <item m="1" x="492"/>
        <item m="1" x="898"/>
        <item m="1" x="426"/>
        <item m="1" x="696"/>
        <item m="1" x="803"/>
        <item m="1" x="392"/>
        <item m="1" x="828"/>
        <item m="1" x="355"/>
        <item m="1" x="32"/>
        <item m="1" x="897"/>
        <item m="1" x="220"/>
        <item m="1" x="899"/>
        <item m="1" x="59"/>
        <item m="1" x="109"/>
        <item m="1" x="495"/>
        <item m="1" x="483"/>
        <item m="1" x="616"/>
        <item m="1" x="362"/>
        <item m="1" x="461"/>
        <item m="1" x="515"/>
        <item m="1" x="826"/>
        <item m="1" x="387"/>
        <item m="1" x="863"/>
        <item m="1" x="250"/>
        <item m="1" x="285"/>
        <item m="1" x="436"/>
        <item m="1" x="763"/>
        <item m="1" x="254"/>
        <item m="1" x="847"/>
        <item m="1" x="410"/>
        <item m="1" x="384"/>
        <item m="1" x="554"/>
        <item m="1" x="489"/>
        <item m="1" x="301"/>
        <item m="1" x="457"/>
        <item m="1" x="374"/>
        <item m="1" x="655"/>
        <item m="1" x="167"/>
        <item m="1" x="447"/>
        <item m="1" x="229"/>
        <item m="1" x="793"/>
        <item m="1" x="720"/>
        <item m="1" x="8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compact="0" outline="0" showAll="0" defaultSubtotal="0">
      <items count="7">
        <item m="1" x="1"/>
        <item m="1" x="3"/>
        <item m="1" x="6"/>
        <item m="1" x="2"/>
        <item m="1" x="5"/>
        <item m="1" x="4"/>
        <item x="0"/>
      </items>
    </pivotField>
    <pivotField axis="axisRow" compact="0" outline="0" showAll="0" defaultSubtotal="0">
      <items count="30">
        <item x="2"/>
        <item m="1" x="18"/>
        <item m="1" x="22"/>
        <item m="1" x="23"/>
        <item m="1" x="12"/>
        <item m="1" x="29"/>
        <item m="1" x="28"/>
        <item m="1" x="26"/>
        <item m="1" x="15"/>
        <item m="1" x="24"/>
        <item m="1" x="27"/>
        <item m="1" x="11"/>
        <item m="1" x="14"/>
        <item m="1" x="5"/>
        <item m="1" x="20"/>
        <item m="1" x="8"/>
        <item m="1" x="10"/>
        <item m="1" x="17"/>
        <item m="1" x="9"/>
        <item m="1" x="21"/>
        <item m="1" x="16"/>
        <item m="1" x="19"/>
        <item m="1" x="4"/>
        <item m="1" x="7"/>
        <item m="1" x="25"/>
        <item m="1" x="13"/>
        <item m="1" x="6"/>
        <item x="0"/>
        <item x="1"/>
        <item x="3"/>
      </items>
    </pivotField>
    <pivotField axis="axisRow" compact="0" outline="0" showAll="0" defaultSubtotal="0">
      <items count="15">
        <item x="1"/>
        <item m="1" x="9"/>
        <item m="1" x="12"/>
        <item sd="0" m="1" x="8"/>
        <item sd="0" m="1" x="3"/>
        <item sd="0" m="1" x="10"/>
        <item sd="0" m="1" x="13"/>
        <item sd="0" m="1" x="5"/>
        <item sd="0" m="1" x="2"/>
        <item sd="0" m="1" x="4"/>
        <item sd="0" m="1" x="11"/>
        <item sd="0" m="1" x="7"/>
        <item m="1" x="6"/>
        <item m="1" x="14"/>
        <item x="0"/>
      </items>
    </pivotField>
    <pivotField dataField="1" compact="0" numFmtId="2" outline="0" showAll="0"/>
    <pivotField dataField="1" compact="0" numFmtId="174" outline="0" showAll="0"/>
    <pivotField dataField="1" compact="0" outline="0" showAll="0"/>
    <pivotField compact="0" numFmtId="2" outline="0" showAll="0"/>
    <pivotField dataField="1" compact="0" numFmtId="174" outline="0" showAll="0"/>
    <pivotField dataField="1" compact="0" numFmtId="9" outline="0" showAll="0"/>
    <pivotField dataField="1" compact="0" numFmtId="174" outline="0" showAll="0"/>
    <pivotField dataField="1" compact="0" numFmtId="9" outline="0" showAll="0"/>
    <pivotField compact="0" numFmtId="169" outline="0" subtotalTop="0" showAll="0" includeNewItemsInFilter="1"/>
    <pivotField compact="0" outline="0" subtotalTop="0" showAll="0" includeNewItemsInFilter="1"/>
    <pivotField compact="0" numFmtId="2" outline="0" subtotalTop="0" showAll="0" includeNewItemsInFilter="1"/>
    <pivotField compact="0" numFmtId="1" outline="0" subtotalTop="0" showAll="0" includeNewItemsInFilter="1"/>
    <pivotField compact="0" numFmtId="169" outline="0" subtotalTop="0" showAll="0" includeNewItemsInFilter="1" defaultSubtotal="0"/>
    <pivotField compact="0" numFmtId="1" outline="0" subtotalTop="0" showAll="0" includeNewItemsInFilter="1" defaultSubtotal="0"/>
    <pivotField compact="0" numFmtId="1" outline="0" subtotalTop="0" showAll="0" includeNewItemsInFilter="1" defaultSubtotal="0"/>
    <pivotField compact="0" numFmtId="169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numFmtId="169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numFmtId="169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numFmtId="169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numFmtId="169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3">
    <field x="9"/>
    <field x="10"/>
    <field x="7"/>
  </rowFields>
  <rowItems count="28">
    <i>
      <x/>
      <x/>
      <x v="896"/>
    </i>
    <i r="2">
      <x v="912"/>
    </i>
    <i r="2">
      <x v="910"/>
    </i>
    <i>
      <x v="27"/>
      <x v="14"/>
      <x v="891"/>
    </i>
    <i r="2">
      <x v="902"/>
    </i>
    <i r="2">
      <x v="889"/>
    </i>
    <i r="2">
      <x v="887"/>
    </i>
    <i r="2">
      <x v="888"/>
    </i>
    <i r="2">
      <x v="890"/>
    </i>
    <i r="2">
      <x v="913"/>
    </i>
    <i>
      <x v="28"/>
      <x v="14"/>
      <x v="903"/>
    </i>
    <i r="2">
      <x v="908"/>
    </i>
    <i r="2">
      <x v="904"/>
    </i>
    <i r="2">
      <x v="906"/>
    </i>
    <i r="2">
      <x v="907"/>
    </i>
    <i r="2">
      <x v="894"/>
    </i>
    <i r="2">
      <x v="892"/>
    </i>
    <i r="2">
      <x v="893"/>
    </i>
    <i r="2">
      <x v="909"/>
    </i>
    <i r="2">
      <x v="905"/>
    </i>
    <i r="2">
      <x v="895"/>
    </i>
    <i r="2">
      <x v="914"/>
    </i>
    <i>
      <x v="29"/>
      <x v="14"/>
      <x v="898"/>
    </i>
    <i r="2">
      <x v="901"/>
    </i>
    <i r="2">
      <x v="900"/>
    </i>
    <i r="2">
      <x v="899"/>
    </i>
    <i r="2">
      <x v="897"/>
    </i>
    <i r="2">
      <x v="911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RECORRIDO." fld="11" baseField="7" baseItem="0" numFmtId="2"/>
    <dataField name="Km/Hr " fld="13" baseField="7" baseItem="2" numFmtId="2"/>
    <dataField name="TIEMPO MOTOR ON  " fld="12" baseField="10" baseItem="2" numFmtId="174"/>
    <dataField name="TIEMPO CONDUCCION." fld="15" baseField="7" baseItem="0" numFmtId="174"/>
    <dataField name="%. CONDUCCION" fld="16" subtotal="average" baseField="7" baseItem="0" numFmtId="9"/>
    <dataField name="TIEMPO RALENTI." fld="17" baseField="7" baseItem="0" numFmtId="174"/>
    <dataField name="%. RALENTI" fld="18" subtotal="average" baseField="7" baseItem="0" numFmtId="9"/>
  </dataFields>
  <formats count="66">
    <format dxfId="83">
      <pivotArea type="all" dataOnly="0" outline="0" fieldPosition="0"/>
    </format>
    <format dxfId="82">
      <pivotArea type="all" dataOnly="0" outline="0" fieldPosition="0"/>
    </format>
    <format dxfId="81">
      <pivotArea outline="0" fieldPosition="0">
        <references count="1">
          <reference field="4294967294" count="1">
            <x v="0"/>
          </reference>
        </references>
      </pivotArea>
    </format>
    <format dxfId="80">
      <pivotArea outline="0" fieldPosition="0">
        <references count="1">
          <reference field="4294967294" count="1">
            <x v="3"/>
          </reference>
        </references>
      </pivotArea>
    </format>
    <format dxfId="7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3">
      <pivotArea outline="0" fieldPosition="0">
        <references count="1">
          <reference field="4294967294" count="1">
            <x v="4"/>
          </reference>
        </references>
      </pivotArea>
    </format>
    <format dxfId="7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6">
      <pivotArea outline="0" fieldPosition="0">
        <references count="1">
          <reference field="4294967294" count="1">
            <x v="5"/>
          </reference>
        </references>
      </pivotArea>
    </format>
    <format dxfId="65">
      <pivotArea outline="0" fieldPosition="0">
        <references count="1">
          <reference field="4294967294" count="1">
            <x v="6"/>
          </reference>
        </references>
      </pivotArea>
    </format>
    <format dxfId="6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1">
      <pivotArea field="7" type="button" dataOnly="0" labelOnly="1" outline="0" axis="axisRow" fieldPosition="2"/>
    </format>
    <format dxfId="60">
      <pivotArea field="7" type="button" dataOnly="0" labelOnly="1" outline="0" axis="axisRow" fieldPosition="2"/>
    </format>
    <format dxfId="59">
      <pivotArea field="7" type="button" dataOnly="0" labelOnly="1" outline="0" axis="axisRow" fieldPosition="2"/>
    </format>
    <format dxfId="58">
      <pivotArea type="origin" dataOnly="0" labelOnly="1" outline="0" fieldPosition="0"/>
    </format>
    <format dxfId="57">
      <pivotArea field="-2" type="button" dataOnly="0" labelOnly="1" outline="0" axis="axisCol" fieldPosition="0"/>
    </format>
    <format dxfId="56">
      <pivotArea type="topRight" dataOnly="0" labelOnly="1" outline="0" fieldPosition="0"/>
    </format>
    <format dxfId="55">
      <pivotArea field="7" type="button" dataOnly="0" labelOnly="1" outline="0" axis="axisRow" fieldPosition="2"/>
    </format>
    <format dxfId="54">
      <pivotArea dataOnly="0" labelOnly="1" outline="0" fieldPosition="0">
        <references count="1">
          <reference field="4294967294" count="5">
            <x v="0"/>
            <x v="3"/>
            <x v="4"/>
            <x v="5"/>
            <x v="6"/>
          </reference>
        </references>
      </pivotArea>
    </format>
    <format dxfId="53">
      <pivotArea type="origin" dataOnly="0" labelOnly="1" outline="0" fieldPosition="0"/>
    </format>
    <format dxfId="52">
      <pivotArea field="-2" type="button" dataOnly="0" labelOnly="1" outline="0" axis="axisCol" fieldPosition="0"/>
    </format>
    <format dxfId="51">
      <pivotArea type="topRight" dataOnly="0" labelOnly="1" outline="0" fieldPosition="0"/>
    </format>
    <format dxfId="50">
      <pivotArea field="7" type="button" dataOnly="0" labelOnly="1" outline="0" axis="axisRow" fieldPosition="2"/>
    </format>
    <format dxfId="49">
      <pivotArea dataOnly="0" labelOnly="1" outline="0" fieldPosition="0">
        <references count="1">
          <reference field="4294967294" count="5">
            <x v="0"/>
            <x v="3"/>
            <x v="4"/>
            <x v="5"/>
            <x v="6"/>
          </reference>
        </references>
      </pivotArea>
    </format>
    <format dxfId="48">
      <pivotArea type="origin" dataOnly="0" labelOnly="1" outline="0" fieldPosition="0"/>
    </format>
    <format dxfId="47">
      <pivotArea field="-2" type="button" dataOnly="0" labelOnly="1" outline="0" axis="axisCol" fieldPosition="0"/>
    </format>
    <format dxfId="46">
      <pivotArea type="topRight" dataOnly="0" labelOnly="1" outline="0" fieldPosition="0"/>
    </format>
    <format dxfId="45">
      <pivotArea field="7" type="button" dataOnly="0" labelOnly="1" outline="0" axis="axisRow" fieldPosition="2"/>
    </format>
    <format dxfId="44">
      <pivotArea dataOnly="0" labelOnly="1" outline="0" fieldPosition="0">
        <references count="1">
          <reference field="4294967294" count="5">
            <x v="0"/>
            <x v="3"/>
            <x v="4"/>
            <x v="5"/>
            <x v="6"/>
          </reference>
        </references>
      </pivotArea>
    </format>
    <format dxfId="43">
      <pivotArea type="topRight" dataOnly="0" labelOnly="1" outline="0" offset="A1:B1" fieldPosition="0"/>
    </format>
    <format dxfId="42">
      <pivotArea dataOnly="0" labelOnly="1" outline="0" fieldPosition="0">
        <references count="1">
          <reference field="4294967294" count="2">
            <x v="5"/>
            <x v="6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9">
      <pivotArea outline="0" fieldPosition="0">
        <references count="1">
          <reference field="4294967294" count="1">
            <x v="1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">
      <pivotArea type="topRight" dataOnly="0" labelOnly="1" outline="0" offset="C1" fieldPosition="0"/>
    </format>
    <format dxfId="36">
      <pivotArea type="topRight" dataOnly="0" labelOnly="1" outline="0" offset="A1" fieldPosition="0"/>
    </format>
    <format dxfId="35">
      <pivotArea field="8" type="button" dataOnly="0" labelOnly="1" outline="0"/>
    </format>
    <format dxfId="34">
      <pivotArea field="9" type="button" dataOnly="0" labelOnly="1" outline="0" axis="axisRow" fieldPosition="0"/>
    </format>
    <format dxfId="33">
      <pivotArea field="10" type="button" dataOnly="0" labelOnly="1" outline="0" axis="axisRow" fieldPosition="1"/>
    </format>
    <format dxfId="32">
      <pivotArea type="origin" dataOnly="0" labelOnly="1" outline="0" fieldPosition="0"/>
    </format>
    <format dxfId="31">
      <pivotArea field="-2" type="button" dataOnly="0" labelOnly="1" outline="0" axis="axisCol" fieldPosition="0"/>
    </format>
    <format dxfId="30">
      <pivotArea type="topRight" dataOnly="0" labelOnly="1" outline="0" offset="A1" fieldPosition="0"/>
    </format>
    <format dxfId="29">
      <pivotArea field="8" type="button" dataOnly="0" labelOnly="1" outline="0"/>
    </format>
    <format dxfId="28">
      <pivotArea field="9" type="button" dataOnly="0" labelOnly="1" outline="0" axis="axisRow" fieldPosition="0"/>
    </format>
    <format dxfId="27">
      <pivotArea field="10" type="button" dataOnly="0" labelOnly="1" outline="0" axis="axisRow" fieldPosition="1"/>
    </format>
    <format dxfId="26">
      <pivotArea field="7" type="button" dataOnly="0" labelOnly="1" outline="0" axis="axisRow" fieldPosition="2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">
      <pivotArea outline="0" fieldPosition="0">
        <references count="1">
          <reference field="4294967294" count="1">
            <x v="2"/>
          </reference>
        </references>
      </pivotArea>
    </format>
    <format dxfId="23">
      <pivotArea type="topRight" dataOnly="0" labelOnly="1" outline="0" offset="E1:F1" fieldPosition="0"/>
    </format>
    <format dxfId="22">
      <pivotArea dataOnly="0" labelOnly="1" outline="0" fieldPosition="0">
        <references count="1">
          <reference field="4294967294" count="2">
            <x v="5"/>
            <x v="6"/>
          </reference>
        </references>
      </pivotArea>
    </format>
    <format dxfId="21">
      <pivotArea type="topRight" dataOnly="0" labelOnly="1" outline="0" offset="D1" fieldPosition="0"/>
    </format>
    <format dxfId="20">
      <pivotArea type="topRight" dataOnly="0" labelOnly="1" outline="0" offset="B1:F1" fieldPosition="0"/>
    </format>
    <format dxfId="19">
      <pivotArea dataOnly="0" labelOnly="1" outline="0" fieldPosition="0">
        <references count="1">
          <reference field="4294967294" count="5">
            <x v="2"/>
            <x v="3"/>
            <x v="4"/>
            <x v="5"/>
            <x v="6"/>
          </reference>
        </references>
      </pivotArea>
    </format>
    <format dxfId="18">
      <pivotArea dataOnly="0" labelOnly="1" outline="0" fieldPosition="0">
        <references count="1">
          <reference field="4294967294" count="5">
            <x v="2"/>
            <x v="3"/>
            <x v="4"/>
            <x v="5"/>
            <x v="6"/>
          </reference>
        </references>
      </pivotArea>
    </format>
  </formats>
  <conditionalFormats count="3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TableStyleInfo name="PivotStyleLight22" showRowHeaders="0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laDinámica2" cacheId="127" applyNumberFormats="0" applyBorderFormats="0" applyFontFormats="0" applyPatternFormats="0" applyAlignmentFormats="0" applyWidthHeightFormats="1" dataCaption="Data" updatedVersion="7" minRefreshableVersion="3" showDrill="0" showMemberPropertyTips="0" useAutoFormatting="1" rowGrandTotals="0" itemPrintTitles="1" createdVersion="4" indent="0" compact="0" compactData="0" gridDropZones="1" chartFormat="2">
  <location ref="AG9:AI20" firstHeaderRow="2" firstDataRow="2" firstDataCol="2"/>
  <pivotFields count="41">
    <pivotField compact="0" outline="0" subtotalTop="0" showAll="0" includeNewItemsInFilter="1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compact="0" outline="0" subtotalTop="0" showAll="0" includeNewItemsInFilter="1" defaultSubtotal="0"/>
    <pivotField compact="0" numFmtId="171" outline="0" subtotalTop="0" showAll="0" includeNewItemsInFilter="1" defaultSubtotal="0"/>
    <pivotField compact="0" numFmtId="171" outline="0" subtotalTop="0" showAll="0" includeNewItemsInFilter="1" defaultSubtotal="0"/>
    <pivotField name="Conductor" axis="axisRow" compact="0" outline="0" showAll="0" measureFilter="1" sortType="descending" defaultSubtotal="0">
      <items count="915">
        <item m="1" x="199"/>
        <item m="1" x="224"/>
        <item m="1" x="84"/>
        <item m="1" x="144"/>
        <item m="1" x="181"/>
        <item m="1" x="202"/>
        <item m="1" x="227"/>
        <item m="1" x="232"/>
        <item m="1" x="242"/>
        <item m="1" x="264"/>
        <item m="1" x="205"/>
        <item m="1" x="124"/>
        <item m="1" x="741"/>
        <item m="1" x="329"/>
        <item m="1" x="783"/>
        <item m="1" x="875"/>
        <item m="1" x="49"/>
        <item m="1" x="344"/>
        <item m="1" x="721"/>
        <item m="1" x="102"/>
        <item m="1" x="735"/>
        <item m="1" x="288"/>
        <item m="1" x="480"/>
        <item m="1" x="709"/>
        <item m="1" x="881"/>
        <item m="1" x="300"/>
        <item m="1" x="751"/>
        <item m="1" x="125"/>
        <item m="1" x="760"/>
        <item m="1" x="71"/>
        <item m="1" x="861"/>
        <item m="1" x="626"/>
        <item m="1" x="572"/>
        <item m="1" x="280"/>
        <item m="1" x="275"/>
        <item m="1" x="872"/>
        <item m="1" x="649"/>
        <item m="1" x="136"/>
        <item m="1" x="358"/>
        <item m="1" x="152"/>
        <item m="1" x="293"/>
        <item m="1" x="770"/>
        <item m="1" x="761"/>
        <item m="1" x="913"/>
        <item m="1" x="815"/>
        <item m="1" x="375"/>
        <item m="1" x="383"/>
        <item m="1" x="371"/>
        <item m="1" x="794"/>
        <item m="1" x="628"/>
        <item m="1" x="249"/>
        <item m="1" x="560"/>
        <item m="1" x="629"/>
        <item m="1" x="317"/>
        <item m="1" x="194"/>
        <item m="1" x="326"/>
        <item m="1" x="576"/>
        <item m="1" x="566"/>
        <item m="1" x="357"/>
        <item m="1" x="689"/>
        <item m="1" x="353"/>
        <item m="1" x="797"/>
        <item m="1" x="792"/>
        <item m="1" x="806"/>
        <item m="1" x="336"/>
        <item m="1" x="105"/>
        <item m="1" x="354"/>
        <item m="1" x="417"/>
        <item m="1" x="339"/>
        <item m="1" x="267"/>
        <item m="1" x="297"/>
        <item m="1" x="788"/>
        <item m="1" x="337"/>
        <item m="1" x="311"/>
        <item m="1" x="380"/>
        <item m="1" x="730"/>
        <item m="1" x="767"/>
        <item m="1" x="108"/>
        <item m="1" x="590"/>
        <item m="1" x="322"/>
        <item m="1" x="486"/>
        <item m="1" x="122"/>
        <item m="1" x="411"/>
        <item m="1" x="138"/>
        <item m="1" x="325"/>
        <item m="1" x="272"/>
        <item m="1" x="662"/>
        <item m="1" x="529"/>
        <item m="1" x="787"/>
        <item m="1" x="340"/>
        <item m="1" x="542"/>
        <item m="1" x="805"/>
        <item m="1" x="221"/>
        <item m="1" x="565"/>
        <item m="1" x="510"/>
        <item m="1" x="670"/>
        <item m="1" x="334"/>
        <item m="1" x="320"/>
        <item m="1" x="77"/>
        <item m="1" x="855"/>
        <item m="1" x="80"/>
        <item m="1" x="901"/>
        <item m="1" x="591"/>
        <item m="1" x="186"/>
        <item m="1" x="603"/>
        <item m="1" x="807"/>
        <item m="1" x="830"/>
        <item m="1" x="579"/>
        <item m="1" x="723"/>
        <item m="1" x="400"/>
        <item m="1" x="618"/>
        <item m="1" x="38"/>
        <item m="1" x="420"/>
        <item m="1" x="110"/>
        <item m="1" x="296"/>
        <item m="1" x="790"/>
        <item m="1" x="829"/>
        <item m="1" x="493"/>
        <item m="1" x="577"/>
        <item m="1" x="775"/>
        <item m="1" x="508"/>
        <item m="1" x="348"/>
        <item m="1" x="126"/>
        <item m="1" x="757"/>
        <item m="1" x="908"/>
        <item m="1" x="367"/>
        <item m="1" x="34"/>
        <item m="1" x="402"/>
        <item m="1" x="885"/>
        <item m="1" x="61"/>
        <item m="1" x="513"/>
        <item m="1" x="94"/>
        <item m="1" x="201"/>
        <item m="1" x="531"/>
        <item m="1" x="113"/>
        <item m="1" x="905"/>
        <item m="1" x="660"/>
        <item m="1" x="525"/>
        <item m="1" x="188"/>
        <item m="1" x="497"/>
        <item m="1" x="682"/>
        <item m="1" x="668"/>
        <item m="1" x="30"/>
        <item m="1" x="784"/>
        <item m="1" x="597"/>
        <item m="1" x="234"/>
        <item m="1" x="454"/>
        <item m="1" x="310"/>
        <item m="1" x="92"/>
        <item m="1" x="160"/>
        <item m="1" x="684"/>
        <item m="1" x="814"/>
        <item m="1" x="782"/>
        <item m="1" x="213"/>
        <item m="1" x="587"/>
        <item m="1" x="238"/>
        <item m="1" x="50"/>
        <item m="1" x="526"/>
        <item m="1" x="836"/>
        <item m="1" x="207"/>
        <item m="1" x="907"/>
        <item m="1" x="886"/>
        <item m="1" x="196"/>
        <item m="1" x="748"/>
        <item m="1" x="659"/>
        <item m="1" x="279"/>
        <item m="1" x="415"/>
        <item m="1" x="596"/>
        <item m="1" x="391"/>
        <item m="1" x="341"/>
        <item m="1" x="704"/>
        <item m="1" x="527"/>
        <item m="1" x="455"/>
        <item m="1" x="744"/>
        <item m="1" x="845"/>
        <item m="1" x="776"/>
        <item m="1" x="195"/>
        <item m="1" x="798"/>
        <item m="1" x="347"/>
        <item m="1" x="369"/>
        <item m="1" x="599"/>
        <item m="1" x="796"/>
        <item m="1" x="379"/>
        <item m="1" x="381"/>
        <item m="1" x="636"/>
        <item m="1" x="368"/>
        <item m="1" x="523"/>
        <item m="1" x="389"/>
        <item m="1" x="120"/>
        <item m="1" x="766"/>
        <item m="1" x="473"/>
        <item m="1" x="408"/>
        <item m="1" x="115"/>
        <item m="1" x="171"/>
        <item m="1" x="804"/>
        <item m="1" x="449"/>
        <item m="1" x="799"/>
        <item m="1" x="622"/>
        <item m="1" x="780"/>
        <item m="1" x="117"/>
        <item m="1" x="593"/>
        <item m="1" x="78"/>
        <item m="1" x="736"/>
        <item m="1" x="225"/>
        <item m="1" x="333"/>
        <item m="1" x="143"/>
        <item m="1" x="740"/>
        <item m="1" x="274"/>
        <item m="1" x="287"/>
        <item m="1" x="312"/>
        <item m="1" x="831"/>
        <item m="1" x="742"/>
        <item m="1" x="393"/>
        <item m="1" x="366"/>
        <item m="1" x="65"/>
        <item m="1" x="321"/>
        <item m="1" x="472"/>
        <item m="1" x="90"/>
        <item m="1" x="490"/>
        <item m="1" x="118"/>
        <item m="1" x="895"/>
        <item m="1" x="904"/>
        <item m="1" x="346"/>
        <item m="1" x="768"/>
        <item m="1" x="880"/>
        <item m="1" x="752"/>
        <item m="1" x="496"/>
        <item m="1" x="540"/>
        <item m="1" x="129"/>
        <item m="1" x="883"/>
        <item m="1" x="640"/>
        <item m="1" x="428"/>
        <item m="1" x="352"/>
        <item m="1" x="388"/>
        <item m="1" x="571"/>
        <item m="1" x="482"/>
        <item m="1" x="557"/>
        <item m="1" x="157"/>
        <item m="1" x="377"/>
        <item m="1" x="882"/>
        <item m="1" x="382"/>
        <item m="1" x="887"/>
        <item m="1" x="330"/>
        <item m="1" x="416"/>
        <item m="1" x="37"/>
        <item m="1" x="462"/>
        <item m="1" x="35"/>
        <item m="1" x="816"/>
        <item m="1" x="307"/>
        <item m="1" x="802"/>
        <item m="1" x="76"/>
        <item m="1" x="894"/>
        <item m="1" x="759"/>
        <item m="1" x="345"/>
        <item m="1" x="848"/>
        <item m="1" x="827"/>
        <item m="1" x="878"/>
        <item m="1" x="743"/>
        <item m="1" x="159"/>
        <item m="1" x="614"/>
        <item m="1" x="632"/>
        <item m="1" x="567"/>
        <item m="1" x="546"/>
        <item m="1" x="141"/>
        <item m="1" x="145"/>
        <item m="1" x="911"/>
        <item m="1" x="514"/>
        <item m="1" x="516"/>
        <item m="1" x="219"/>
        <item m="1" x="318"/>
        <item m="1" x="550"/>
        <item m="1" x="663"/>
        <item m="1" x="442"/>
        <item m="1" x="652"/>
        <item m="1" x="789"/>
        <item m="1" x="545"/>
        <item m="1" x="656"/>
        <item m="1" x="606"/>
        <item m="1" x="444"/>
        <item m="1" x="519"/>
        <item m="1" x="451"/>
        <item m="1" x="511"/>
        <item m="1" x="99"/>
        <item m="1" x="906"/>
        <item m="1" x="621"/>
        <item m="1" x="149"/>
        <item m="1" x="161"/>
        <item m="1" x="753"/>
        <item m="1" x="862"/>
        <item m="1" x="533"/>
        <item m="1" x="507"/>
        <item m="1" x="412"/>
        <item m="1" x="72"/>
        <item m="1" x="70"/>
        <item m="1" x="692"/>
        <item m="1" x="165"/>
        <item m="1" x="535"/>
        <item m="1" x="808"/>
        <item m="1" x="66"/>
        <item m="1" x="534"/>
        <item m="1" x="553"/>
        <item m="1" x="43"/>
        <item m="1" x="592"/>
        <item m="1" x="544"/>
        <item m="1" x="719"/>
        <item m="1" x="498"/>
        <item m="1" x="98"/>
        <item m="1" x="245"/>
        <item m="1" x="800"/>
        <item m="1" x="494"/>
        <item m="1" x="155"/>
        <item m="1" x="365"/>
        <item m="1" x="87"/>
        <item m="1" x="465"/>
        <item m="1" x="620"/>
        <item m="1" x="373"/>
        <item m="1" x="876"/>
        <item m="1" x="438"/>
        <item m="1" x="818"/>
        <item m="1" x="840"/>
        <item m="1" x="892"/>
        <item m="1" x="824"/>
        <item m="1" x="746"/>
        <item m="1" x="888"/>
        <item m="1" x="835"/>
        <item m="1" x="93"/>
        <item m="1" x="809"/>
        <item m="1" x="435"/>
        <item m="1" x="183"/>
        <item m="1" x="627"/>
        <item m="1" x="601"/>
        <item m="1" x="868"/>
        <item m="1" x="619"/>
        <item m="1" x="299"/>
        <item m="1" x="841"/>
        <item m="1" x="172"/>
        <item m="1" x="551"/>
        <item m="1" x="203"/>
        <item m="1" x="85"/>
        <item m="1" x="902"/>
        <item m="1" x="68"/>
        <item m="1" x="269"/>
        <item m="1" x="812"/>
        <item m="1" x="647"/>
        <item m="1" x="635"/>
        <item m="1" x="518"/>
        <item m="1" x="332"/>
        <item m="1" x="193"/>
        <item m="1" x="634"/>
        <item m="1" x="536"/>
        <item m="1" x="530"/>
        <item m="1" x="277"/>
        <item m="1" x="179"/>
        <item m="1" x="413"/>
        <item m="1" x="390"/>
        <item m="1" x="722"/>
        <item m="1" x="208"/>
        <item m="1" x="361"/>
        <item m="1" x="745"/>
        <item m="1" x="424"/>
        <item m="1" x="505"/>
        <item m="1" x="755"/>
        <item m="1" x="399"/>
        <item m="1" x="801"/>
        <item m="1" x="610"/>
        <item m="1" x="314"/>
        <item m="1" x="45"/>
        <item m="1" x="877"/>
        <item m="1" x="532"/>
        <item m="1" x="821"/>
        <item m="1" x="715"/>
        <item m="1" x="475"/>
        <item m="1" x="140"/>
        <item m="1" x="502"/>
        <item m="1" x="440"/>
        <item m="1" x="104"/>
        <item m="1" x="327"/>
        <item m="1" x="693"/>
        <item m="1" x="869"/>
        <item m="1" x="563"/>
        <item m="1" x="823"/>
        <item m="1" x="564"/>
        <item m="1" x="422"/>
        <item m="1" x="678"/>
        <item m="1" x="64"/>
        <item m="1" x="44"/>
        <item m="1" x="83"/>
        <item m="1" x="491"/>
        <item m="1" x="86"/>
        <item m="1" x="419"/>
        <item m="1" x="200"/>
        <item m="1" x="360"/>
        <item m="1" x="309"/>
        <item m="1" x="795"/>
        <item m="1" x="749"/>
        <item m="1" x="598"/>
        <item m="1" x="733"/>
        <item m="1" x="638"/>
        <item m="1" x="431"/>
        <item m="1" x="543"/>
        <item m="1" x="433"/>
        <item m="1" x="726"/>
        <item m="1" x="230"/>
        <item m="1" x="501"/>
        <item m="1" x="503"/>
        <item m="1" x="173"/>
        <item m="1" x="74"/>
        <item m="1" x="256"/>
        <item m="1" x="562"/>
        <item m="1" x="343"/>
        <item m="1" x="623"/>
        <item m="1" x="912"/>
        <item m="1" x="589"/>
        <item m="1" x="184"/>
        <item m="1" x="609"/>
        <item m="1" x="762"/>
        <item m="1" x="578"/>
        <item m="1" x="176"/>
        <item m="1" x="409"/>
        <item m="1" x="607"/>
        <item m="1" x="866"/>
        <item m="1" x="837"/>
        <item m="1" x="198"/>
        <item m="1" x="694"/>
        <item m="1" x="653"/>
        <item m="1" x="884"/>
        <item m="1" x="406"/>
        <item m="1" x="445"/>
        <item m="1" x="405"/>
        <item m="1" x="446"/>
        <item m="1" x="350"/>
        <item m="1" x="683"/>
        <item m="1" x="335"/>
        <item m="1" x="509"/>
        <item m="1" x="407"/>
        <item m="1" x="421"/>
        <item m="1" x="657"/>
        <item m="1" x="378"/>
        <item m="1" x="774"/>
        <item m="1" x="168"/>
        <item m="1" x="351"/>
        <item m="1" x="82"/>
        <item m="1" x="150"/>
        <item m="1" x="259"/>
        <item m="1" x="541"/>
        <item m="1" x="728"/>
        <item m="1" x="189"/>
        <item m="1" x="338"/>
        <item m="1" x="834"/>
        <item m="1" x="185"/>
        <item m="1" x="558"/>
        <item m="1" x="856"/>
        <item m="1" x="111"/>
        <item m="1" x="867"/>
        <item m="1" x="453"/>
        <item m="1" x="425"/>
        <item m="1" x="633"/>
        <item m="1" x="182"/>
        <item m="1" x="580"/>
        <item m="1" x="432"/>
        <item m="1" x="569"/>
        <item m="1" x="764"/>
        <item m="1" x="857"/>
        <item m="1" x="458"/>
        <item m="1" x="594"/>
        <item m="1" x="359"/>
        <item m="1" x="240"/>
        <item m="1" x="226"/>
        <item m="1" x="893"/>
        <item m="1" x="153"/>
        <item m="1" x="811"/>
        <item m="1" x="672"/>
        <item m="1" x="434"/>
        <item m="1" x="158"/>
        <item m="1" x="212"/>
        <item m="1" x="641"/>
        <item m="1" x="177"/>
        <item m="1" x="427"/>
        <item m="1" x="712"/>
        <item m="1" x="29"/>
        <item m="1" x="53"/>
        <item m="1" x="398"/>
        <item m="1" x="858"/>
        <item m="1" x="319"/>
        <item m="1" x="395"/>
        <item m="1" x="675"/>
        <item m="1" x="669"/>
        <item m="1" x="211"/>
        <item m="1" x="651"/>
        <item m="1" x="643"/>
        <item m="1" x="650"/>
        <item m="1" x="671"/>
        <item m="1" x="292"/>
        <item m="1" x="223"/>
        <item m="1" x="58"/>
        <item m="1" x="665"/>
        <item m="1" x="252"/>
        <item m="1" x="485"/>
        <item m="1" x="646"/>
        <item m="1" x="470"/>
        <item m="1" x="611"/>
        <item m="1" x="690"/>
        <item m="1" x="443"/>
        <item m="1" x="261"/>
        <item m="1" x="97"/>
        <item m="1" x="484"/>
        <item m="1" x="677"/>
        <item m="1" x="732"/>
        <item m="1" x="289"/>
        <item m="1" x="691"/>
        <item m="1" x="290"/>
        <item m="1" x="747"/>
        <item m="1" x="236"/>
        <item m="1" x="257"/>
        <item m="1" x="631"/>
        <item m="1" x="255"/>
        <item m="1" x="771"/>
        <item m="1" x="62"/>
        <item m="1" x="63"/>
        <item m="1" x="512"/>
        <item m="1" x="874"/>
        <item m="1" x="262"/>
        <item m="1" x="750"/>
        <item m="1" x="785"/>
        <item m="1" x="331"/>
        <item m="1" x="315"/>
        <item m="1" x="130"/>
        <item m="1" x="727"/>
        <item m="1" x="769"/>
        <item m="1" x="570"/>
        <item m="1" x="306"/>
        <item m="1" x="248"/>
        <item m="1" x="396"/>
        <item m="1" x="258"/>
        <item m="1" x="112"/>
        <item m="1" x="487"/>
        <item m="1" x="900"/>
        <item m="1" x="499"/>
        <item m="1" x="822"/>
        <item m="1" x="612"/>
        <item m="1" x="756"/>
        <item m="1" x="233"/>
        <item m="1" x="364"/>
        <item m="1" x="573"/>
        <item m="1" x="91"/>
        <item m="1" x="67"/>
        <item m="1" x="896"/>
        <item m="1" x="584"/>
        <item m="1" x="568"/>
        <item m="1" x="142"/>
        <item m="1" x="695"/>
        <item m="1" x="305"/>
        <item m="1" x="851"/>
        <item m="1" x="463"/>
        <item m="1" x="853"/>
        <item m="1" x="820"/>
        <item m="1" x="552"/>
        <item m="1" x="385"/>
        <item m="1" x="414"/>
        <item m="1" x="664"/>
        <item m="1" x="699"/>
        <item m="1" x="423"/>
        <item m="1" x="909"/>
        <item m="1" x="467"/>
        <item m="1" x="148"/>
        <item m="1" x="500"/>
        <item m="1" x="323"/>
        <item m="1" x="328"/>
        <item m="1" x="88"/>
        <item m="1" x="51"/>
        <item m="1" x="781"/>
        <item m="1" x="308"/>
        <item m="1" x="754"/>
        <item m="1" x="713"/>
        <item m="1" x="33"/>
        <item m="1" x="283"/>
        <item m="1" x="674"/>
        <item m="1" x="133"/>
        <item m="1" x="819"/>
        <item m="1" x="47"/>
        <item m="1" x="418"/>
        <item m="1" x="914"/>
        <item m="1" x="474"/>
        <item m="1" x="295"/>
        <item m="1" x="197"/>
        <item m="1" x="524"/>
        <item m="1" x="156"/>
        <item m="1" x="164"/>
        <item m="1" x="178"/>
        <item m="1" x="128"/>
        <item m="1" x="114"/>
        <item m="1" x="134"/>
        <item m="1" x="210"/>
        <item m="1" x="608"/>
        <item m="1" x="304"/>
        <item m="1" x="303"/>
        <item m="1" x="506"/>
        <item m="1" x="725"/>
        <item m="1" x="604"/>
        <item m="1" x="586"/>
        <item m="1" x="772"/>
        <item m="1" x="639"/>
        <item m="1" x="437"/>
        <item m="1" x="370"/>
        <item m="1" x="268"/>
        <item m="1" x="676"/>
        <item m="1" x="724"/>
        <item m="1" x="679"/>
        <item m="1" x="237"/>
        <item m="1" x="263"/>
        <item m="1" x="547"/>
        <item m="1" x="703"/>
        <item m="1" x="667"/>
        <item m="1" x="680"/>
        <item m="1" x="95"/>
        <item m="1" x="217"/>
        <item m="1" x="132"/>
        <item m="1" x="162"/>
        <item m="1" x="617"/>
        <item m="1" x="247"/>
        <item m="1" x="146"/>
        <item m="1" x="777"/>
        <item m="1" x="642"/>
        <item m="1" x="702"/>
        <item m="1" x="69"/>
        <item m="1" x="215"/>
        <item m="1" x="281"/>
        <item m="1" x="139"/>
        <item m="1" x="625"/>
        <item m="1" x="717"/>
        <item m="1" x="271"/>
        <item m="1" x="737"/>
        <item m="1" x="265"/>
        <item m="1" x="273"/>
        <item m="1" x="251"/>
        <item m="1" x="253"/>
        <item m="1" x="372"/>
        <item m="1" x="718"/>
        <item m="1" x="175"/>
        <item m="1" x="860"/>
        <item m="1" x="119"/>
        <item m="1" x="838"/>
        <item m="1" x="81"/>
        <item m="1" x="239"/>
        <item m="1" x="864"/>
        <item m="1" x="548"/>
        <item m="1" x="843"/>
        <item m="1" x="294"/>
        <item m="1" x="41"/>
        <item m="1" x="403"/>
        <item m="1" x="266"/>
        <item m="1" x="103"/>
        <item m="1" x="739"/>
        <item m="1" x="302"/>
        <item m="1" x="218"/>
        <item m="1" x="151"/>
        <item m="1" x="697"/>
        <item m="1" x="583"/>
        <item m="1" x="630"/>
        <item m="1" x="464"/>
        <item m="1" x="101"/>
        <item m="1" x="286"/>
        <item m="1" x="903"/>
        <item m="1" x="681"/>
        <item m="1" x="260"/>
        <item m="1" x="701"/>
        <item m="1" x="708"/>
        <item m="1" x="246"/>
        <item m="1" x="298"/>
        <item m="1" x="209"/>
        <item m="1" x="705"/>
        <item m="1" x="714"/>
        <item m="1" x="644"/>
        <item m="1" x="528"/>
        <item m="1" x="645"/>
        <item m="1" x="873"/>
        <item m="1" x="842"/>
        <item m="1" x="75"/>
        <item m="1" x="538"/>
        <item m="1" x="107"/>
        <item m="1" x="282"/>
        <item m="1" x="478"/>
        <item m="1" x="716"/>
        <item m="1" x="376"/>
        <item m="1" x="585"/>
        <item m="1" x="147"/>
        <item m="1" x="661"/>
        <item m="1" x="127"/>
        <item m="1" x="439"/>
        <item m="1" x="666"/>
        <item m="1" x="192"/>
        <item m="1" x="214"/>
        <item m="1" x="100"/>
        <item m="1" x="688"/>
        <item m="1" x="556"/>
        <item m="1" x="734"/>
        <item m="1" x="154"/>
        <item m="1" x="549"/>
        <item m="1" x="278"/>
        <item m="1" x="825"/>
        <item m="1" x="637"/>
        <item m="1" x="574"/>
        <item m="1" x="163"/>
        <item m="1" x="889"/>
        <item m="1" x="686"/>
        <item m="1" x="791"/>
        <item m="1" x="605"/>
        <item m="1" x="833"/>
        <item m="1" x="55"/>
        <item m="1" x="222"/>
        <item m="1" x="707"/>
        <item m="1" x="54"/>
        <item m="1" x="779"/>
        <item m="1" x="42"/>
        <item m="1" x="595"/>
        <item m="1" x="79"/>
        <item m="1" x="658"/>
        <item m="1" x="174"/>
        <item m="1" x="910"/>
        <item m="1" x="600"/>
        <item m="1" x="522"/>
        <item m="1" x="89"/>
        <item m="1" x="235"/>
        <item m="1" x="73"/>
        <item m="1" x="846"/>
        <item m="1" x="706"/>
        <item m="1" x="844"/>
        <item m="1" x="817"/>
        <item m="1" x="204"/>
        <item m="1" x="57"/>
        <item m="1" x="581"/>
        <item m="1" x="879"/>
        <item m="1" x="131"/>
        <item m="1" x="270"/>
        <item m="1" x="31"/>
        <item m="1" x="871"/>
        <item m="1" x="116"/>
        <item m="1" x="170"/>
        <item m="1" x="561"/>
        <item m="1" x="698"/>
        <item m="1" x="191"/>
        <item m="1" x="471"/>
        <item m="1" x="40"/>
        <item m="1" x="539"/>
        <item m="1" x="276"/>
        <item m="1" x="673"/>
        <item m="1" x="169"/>
        <item m="1" x="738"/>
        <item m="1" x="582"/>
        <item m="1" x="135"/>
        <item m="1" x="430"/>
        <item m="1" x="711"/>
        <item m="1" x="654"/>
        <item m="1" x="313"/>
        <item m="1" x="624"/>
        <item m="1" x="870"/>
        <item m="1" x="291"/>
        <item m="1" x="448"/>
        <item m="1" x="228"/>
        <item m="1" x="504"/>
        <item m="1" x="243"/>
        <item m="1" x="460"/>
        <item m="1" x="479"/>
        <item m="1" x="890"/>
        <item m="1" x="850"/>
        <item m="1" x="575"/>
        <item m="1" x="386"/>
        <item m="1" x="429"/>
        <item m="1" x="865"/>
        <item m="1" x="397"/>
        <item m="1" x="700"/>
        <item m="1" x="466"/>
        <item m="1" x="356"/>
        <item m="1" x="687"/>
        <item m="1" x="456"/>
        <item m="1" x="206"/>
        <item m="1" x="244"/>
        <item m="1" x="36"/>
        <item m="1" x="615"/>
        <item m="1" x="231"/>
        <item m="1" x="521"/>
        <item m="1" x="452"/>
        <item m="1" x="685"/>
        <item m="1" x="891"/>
        <item m="1" x="859"/>
        <item m="1" x="401"/>
        <item m="1" x="731"/>
        <item m="1" x="854"/>
        <item m="1" x="166"/>
        <item m="1" x="46"/>
        <item m="1" x="613"/>
        <item m="1" x="394"/>
        <item m="1" x="459"/>
        <item m="1" x="773"/>
        <item m="1" x="852"/>
        <item m="1" x="758"/>
        <item m="1" x="441"/>
        <item m="1" x="363"/>
        <item m="1" x="349"/>
        <item m="1" x="48"/>
        <item m="1" x="648"/>
        <item m="1" x="450"/>
        <item m="1" x="52"/>
        <item m="1" x="765"/>
        <item m="1" x="778"/>
        <item m="1" x="180"/>
        <item m="1" x="106"/>
        <item m="1" x="832"/>
        <item m="1" x="216"/>
        <item m="1" x="123"/>
        <item m="1" x="468"/>
        <item m="1" x="710"/>
        <item m="1" x="488"/>
        <item m="1" x="187"/>
        <item m="1" x="849"/>
        <item m="1" x="137"/>
        <item m="1" x="559"/>
        <item m="1" x="342"/>
        <item m="1" x="588"/>
        <item m="1" x="786"/>
        <item m="1" x="121"/>
        <item m="1" x="555"/>
        <item m="1" x="60"/>
        <item m="1" x="28"/>
        <item m="1" x="96"/>
        <item m="1" x="520"/>
        <item m="1" x="517"/>
        <item m="1" x="324"/>
        <item m="1" x="190"/>
        <item m="1" x="481"/>
        <item m="1" x="810"/>
        <item m="1" x="404"/>
        <item m="1" x="284"/>
        <item m="1" x="813"/>
        <item m="1" x="39"/>
        <item m="1" x="469"/>
        <item m="1" x="476"/>
        <item m="1" x="56"/>
        <item m="1" x="316"/>
        <item m="1" x="477"/>
        <item m="1" x="602"/>
        <item m="1" x="537"/>
        <item m="1" x="729"/>
        <item m="1" x="241"/>
        <item m="1" x="492"/>
        <item m="1" x="898"/>
        <item m="1" x="426"/>
        <item m="1" x="696"/>
        <item m="1" x="803"/>
        <item m="1" x="392"/>
        <item m="1" x="828"/>
        <item m="1" x="355"/>
        <item m="1" x="32"/>
        <item m="1" x="897"/>
        <item m="1" x="220"/>
        <item m="1" x="899"/>
        <item m="1" x="59"/>
        <item m="1" x="109"/>
        <item m="1" x="495"/>
        <item m="1" x="483"/>
        <item m="1" x="616"/>
        <item m="1" x="362"/>
        <item m="1" x="461"/>
        <item m="1" x="515"/>
        <item m="1" x="826"/>
        <item m="1" x="387"/>
        <item m="1" x="863"/>
        <item m="1" x="250"/>
        <item m="1" x="285"/>
        <item m="1" x="436"/>
        <item m="1" x="763"/>
        <item m="1" x="254"/>
        <item m="1" x="847"/>
        <item m="1" x="410"/>
        <item m="1" x="384"/>
        <item m="1" x="554"/>
        <item m="1" x="489"/>
        <item m="1" x="301"/>
        <item m="1" x="457"/>
        <item m="1" x="374"/>
        <item m="1" x="655"/>
        <item m="1" x="167"/>
        <item m="1" x="447"/>
        <item m="1" x="229"/>
        <item m="1" x="793"/>
        <item m="1" x="720"/>
        <item m="1" x="8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compact="0" outline="0" showAll="0">
      <items count="31">
        <item m="1" x="28"/>
        <item m="1" x="5"/>
        <item m="1" x="14"/>
        <item m="1" x="26"/>
        <item m="1" x="20"/>
        <item m="1" x="18"/>
        <item m="1" x="6"/>
        <item m="1" x="10"/>
        <item m="1" x="29"/>
        <item m="1" x="23"/>
        <item m="1" x="11"/>
        <item m="1" x="24"/>
        <item m="1" x="21"/>
        <item m="1" x="12"/>
        <item m="1" x="15"/>
        <item m="1" x="19"/>
        <item m="1" x="13"/>
        <item m="1" x="17"/>
        <item m="1" x="8"/>
        <item m="1" x="27"/>
        <item m="1" x="9"/>
        <item m="1" x="7"/>
        <item m="1" x="4"/>
        <item x="2"/>
        <item m="1" x="16"/>
        <item m="1" x="25"/>
        <item m="1" x="22"/>
        <item x="0"/>
        <item x="1"/>
        <item x="3"/>
        <item t="default"/>
      </items>
    </pivotField>
    <pivotField compact="0" outline="0" showAll="0">
      <items count="16">
        <item m="1" x="4"/>
        <item x="0"/>
        <item m="1" x="2"/>
        <item m="1" x="8"/>
        <item m="1" x="12"/>
        <item m="1" x="14"/>
        <item m="1" x="9"/>
        <item m="1" x="13"/>
        <item m="1" x="11"/>
        <item m="1" x="6"/>
        <item m="1" x="10"/>
        <item m="1" x="3"/>
        <item x="1"/>
        <item m="1" x="7"/>
        <item m="1" x="5"/>
        <item t="default"/>
      </items>
    </pivotField>
    <pivotField compact="0" numFmtId="2" outline="0" showAll="0"/>
    <pivotField compact="0" numFmtId="174" outline="0" showAll="0"/>
    <pivotField compact="0" outline="0" showAll="0"/>
    <pivotField compact="0" numFmtId="2" outline="0" showAll="0"/>
    <pivotField compact="0" numFmtId="174" outline="0" showAll="0"/>
    <pivotField compact="0" numFmtId="9" outline="0" showAll="0"/>
    <pivotField compact="0" numFmtId="174" outline="0" showAll="0"/>
    <pivotField dataField="1" compact="0" numFmtId="9" outline="0" showAll="0"/>
    <pivotField compact="0" numFmtId="169" outline="0" subtotalTop="0" showAll="0" includeNewItemsInFilter="1"/>
    <pivotField compact="0" outline="0" subtotalTop="0" showAll="0" includeNewItemsInFilter="1"/>
    <pivotField compact="0" numFmtId="2" outline="0" subtotalTop="0" showAll="0" includeNewItemsInFilter="1"/>
    <pivotField compact="0" numFmtId="1" outline="0" subtotalTop="0" showAll="0" includeNewItemsInFilter="1"/>
    <pivotField compact="0" numFmtId="169" outline="0" subtotalTop="0" showAll="0" includeNewItemsInFilter="1" defaultSubtotal="0"/>
    <pivotField compact="0" numFmtId="1" outline="0" subtotalTop="0" showAll="0" includeNewItemsInFilter="1" defaultSubtotal="0"/>
    <pivotField compact="0" numFmtId="1" outline="0" subtotalTop="0" showAll="0" includeNewItemsInFilter="1" defaultSubtotal="0"/>
    <pivotField compact="0" numFmtId="169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numFmtId="169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numFmtId="169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numFmtId="169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numFmtId="169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2">
    <field x="7"/>
    <field x="9"/>
  </rowFields>
  <rowItems count="10">
    <i>
      <x v="898"/>
      <x v="29"/>
    </i>
    <i>
      <x v="901"/>
      <x v="29"/>
    </i>
    <i>
      <x v="903"/>
      <x v="28"/>
    </i>
    <i>
      <x v="891"/>
      <x v="27"/>
    </i>
    <i>
      <x v="902"/>
      <x v="27"/>
    </i>
    <i>
      <x v="900"/>
      <x v="29"/>
    </i>
    <i>
      <x v="889"/>
      <x v="27"/>
    </i>
    <i>
      <x v="908"/>
      <x v="28"/>
    </i>
    <i>
      <x v="887"/>
      <x v="27"/>
    </i>
    <i>
      <x v="899"/>
      <x v="29"/>
    </i>
  </rowItems>
  <colItems count="1">
    <i/>
  </colItems>
  <dataFields count="1">
    <dataField name="%. RALENTI" fld="18" subtotal="average" baseField="7" baseItem="0" numFmtId="9"/>
  </dataFields>
  <formats count="14">
    <format dxfId="97">
      <pivotArea type="all" dataOnly="0" outline="0" fieldPosition="0"/>
    </format>
    <format dxfId="96">
      <pivotArea type="all" dataOnly="0" outline="0" fieldPosition="0"/>
    </format>
    <format dxfId="95">
      <pivotArea outline="0" fieldPosition="0">
        <references count="1">
          <reference field="4294967294" count="1">
            <x v="0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1">
      <pivotArea field="7" type="button" dataOnly="0" labelOnly="1" outline="0" axis="axisRow" fieldPosition="0"/>
    </format>
    <format dxfId="90">
      <pivotArea field="7" type="button" dataOnly="0" labelOnly="1" outline="0" axis="axisRow" fieldPosition="0"/>
    </format>
    <format dxfId="89">
      <pivotArea field="7" type="button" dataOnly="0" labelOnly="1" outline="0" axis="axisRow" fieldPosition="0"/>
    </format>
    <format dxfId="88">
      <pivotArea type="origin" dataOnly="0" labelOnly="1" outline="0" fieldPosition="0"/>
    </format>
    <format dxfId="87">
      <pivotArea field="-2" type="button" dataOnly="0" labelOnly="1" outline="0" axis="axisValues" fieldPosition="0"/>
    </format>
    <format dxfId="86">
      <pivotArea type="topRight" dataOnly="0" labelOnly="1" outline="0" fieldPosition="0"/>
    </format>
    <format dxfId="85">
      <pivotArea field="7" type="button" dataOnly="0" labelOnly="1" outline="0" axis="axisRow" fieldPosition="0"/>
    </format>
    <format dxfId="84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" showRowHeaders="0" showColHeaders="1" showRowStripes="1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CACION" xr10:uid="{00000000-0013-0000-FFFF-FFFF01000000}" sourceName="LOCACION">
  <pivotTables>
    <pivotTable tabId="3" name="Riskmangement Summary"/>
    <pivotTable tabId="3" name="TablaDinámica1"/>
    <pivotTable tabId="3" name="TablaDinámica2"/>
  </pivotTables>
  <data>
    <tabular pivotCacheId="735477484">
      <items count="30">
        <i x="0" s="1"/>
        <i x="3" s="1"/>
        <i x="1" s="1"/>
        <i x="2" s="1"/>
        <i x="28" s="1" nd="1"/>
        <i x="5" s="1" nd="1"/>
        <i x="14" s="1" nd="1"/>
        <i x="26" s="1" nd="1"/>
        <i x="20" s="1" nd="1"/>
        <i x="18" s="1" nd="1"/>
        <i x="6" s="1" nd="1"/>
        <i x="10" s="1" nd="1"/>
        <i x="29" s="1" nd="1"/>
        <i x="23" s="1" nd="1"/>
        <i x="11" s="1" nd="1"/>
        <i x="24" s="1" nd="1"/>
        <i x="21" s="1" nd="1"/>
        <i x="12" s="1" nd="1"/>
        <i x="15" s="1" nd="1"/>
        <i x="19" s="1" nd="1"/>
        <i x="13" s="1" nd="1"/>
        <i x="17" s="1" nd="1"/>
        <i x="8" s="1" nd="1"/>
        <i x="27" s="1" nd="1"/>
        <i x="9" s="1" nd="1"/>
        <i x="7" s="1" nd="1"/>
        <i x="4" s="1" nd="1"/>
        <i x="16" s="1" nd="1"/>
        <i x="25" s="1" nd="1"/>
        <i x="2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ERADOR_LOGISTICO" xr10:uid="{00000000-0013-0000-FFFF-FFFF03000000}" sourceName="OPERADOR LOGISTICO">
  <pivotTables>
    <pivotTable tabId="3" name="Riskmangement Summary"/>
    <pivotTable tabId="3" name="TablaDinámica1"/>
    <pivotTable tabId="3" name="TablaDinámica2"/>
  </pivotTables>
  <data>
    <tabular pivotCacheId="735477484">
      <items count="15">
        <i x="0" s="1"/>
        <i x="1" s="1"/>
        <i x="4" s="1" nd="1"/>
        <i x="2" s="1" nd="1"/>
        <i x="8" s="1" nd="1"/>
        <i x="12" s="1" nd="1"/>
        <i x="14" s="1" nd="1"/>
        <i x="9" s="1" nd="1"/>
        <i x="13" s="1" nd="1"/>
        <i x="11" s="1" nd="1"/>
        <i x="6" s="1" nd="1"/>
        <i x="10" s="1" nd="1"/>
        <i x="3" s="1" nd="1"/>
        <i x="7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CACION" xr10:uid="{00000000-0014-0000-FFFF-FFFF01000000}" cache="SegmentaciónDeDatos_LOCACION" caption="LOCACION" style="Estilo de segmentación de datos 2" rowHeight="225425"/>
  <slicer name="OPERADOR LOGISTICO" xr10:uid="{00000000-0014-0000-FFFF-FFFF03000000}" cache="SegmentaciónDeDatos_OPERADOR_LOGISTICO" caption="OPERADOR LOGISTICO" style="Estilo de segmentación de datos 2" rowHeight="225425"/>
</slicers>
</file>

<file path=xl/theme/theme1.xml><?xml version="1.0" encoding="utf-8"?>
<a:theme xmlns:a="http://schemas.openxmlformats.org/drawingml/2006/main" name="CheckmateReportTheme">
  <a:themeElements>
    <a:clrScheme name="Custom 1">
      <a:dk1>
        <a:sysClr val="windowText" lastClr="000000"/>
      </a:dk1>
      <a:lt1>
        <a:sysClr val="window" lastClr="FFFFFF"/>
      </a:lt1>
      <a:dk2>
        <a:srgbClr val="3F3F3F"/>
      </a:dk2>
      <a:lt2>
        <a:srgbClr val="EEECE1"/>
      </a:lt2>
      <a:accent1>
        <a:srgbClr val="25477B"/>
      </a:accent1>
      <a:accent2>
        <a:srgbClr val="5C9CCC"/>
      </a:accent2>
      <a:accent3>
        <a:srgbClr val="9BBB59"/>
      </a:accent3>
      <a:accent4>
        <a:srgbClr val="F7941E"/>
      </a:accent4>
      <a:accent5>
        <a:srgbClr val="F3F8FB"/>
      </a:accent5>
      <a:accent6>
        <a:srgbClr val="EEECE1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39"/>
  <sheetViews>
    <sheetView workbookViewId="0">
      <pane ySplit="11" topLeftCell="A12" activePane="bottomLeft" state="frozen"/>
      <selection pane="bottomLeft" activeCell="G23" sqref="G23"/>
    </sheetView>
  </sheetViews>
  <sheetFormatPr defaultColWidth="9.140625" defaultRowHeight="12.75"/>
  <cols>
    <col min="1" max="1" width="15.42578125" customWidth="1"/>
    <col min="2" max="2" width="18.5703125" customWidth="1"/>
    <col min="3" max="14" width="13" customWidth="1"/>
    <col min="15" max="15" width="18.5703125" customWidth="1"/>
    <col min="16" max="16" width="18.42578125" customWidth="1"/>
    <col min="17" max="17" width="11" customWidth="1"/>
    <col min="18" max="20" width="12" customWidth="1"/>
    <col min="21" max="21" width="10" customWidth="1"/>
    <col min="22" max="28" width="13" customWidth="1"/>
    <col min="29" max="29" width="10" customWidth="1"/>
    <col min="30" max="30" width="14" customWidth="1"/>
    <col min="31" max="31" width="9" customWidth="1"/>
    <col min="32" max="32" width="8" customWidth="1"/>
    <col min="33" max="33" width="10" customWidth="1"/>
    <col min="34" max="34" width="12.42578125" customWidth="1"/>
    <col min="35" max="35" width="11.5703125" customWidth="1"/>
    <col min="36" max="36" width="11" customWidth="1"/>
    <col min="37" max="38" width="12.5703125" customWidth="1"/>
    <col min="39" max="39" width="11.42578125" customWidth="1"/>
    <col min="40" max="41" width="12.42578125" customWidth="1"/>
    <col min="42" max="42" width="12.5703125" customWidth="1"/>
    <col min="43" max="43" width="11.42578125" customWidth="1"/>
    <col min="44" max="44" width="12" customWidth="1"/>
    <col min="45" max="45" width="13.5703125" customWidth="1"/>
    <col min="46" max="46" width="12.5703125" customWidth="1"/>
    <col min="47" max="48" width="11.42578125" customWidth="1"/>
    <col min="49" max="49" width="13.140625" customWidth="1"/>
    <col min="50" max="50" width="12.5703125" customWidth="1"/>
    <col min="51" max="52" width="11.42578125" customWidth="1"/>
    <col min="53" max="53" width="14.85546875" customWidth="1"/>
    <col min="54" max="54" width="12.5703125" customWidth="1"/>
    <col min="55" max="55" width="11.5703125" customWidth="1"/>
    <col min="56" max="56" width="10.85546875" customWidth="1"/>
    <col min="57" max="57" width="12.85546875" customWidth="1"/>
  </cols>
  <sheetData>
    <row r="1" spans="1:58">
      <c r="A1" s="8" t="s">
        <v>46</v>
      </c>
      <c r="B1" s="9" t="s">
        <v>845</v>
      </c>
    </row>
    <row r="2" spans="1:58">
      <c r="A2" s="8" t="s">
        <v>43</v>
      </c>
      <c r="B2" s="9">
        <v>45821.086341458336</v>
      </c>
    </row>
    <row r="3" spans="1:58">
      <c r="A3" s="8" t="s">
        <v>44</v>
      </c>
      <c r="B3" s="9">
        <v>45820</v>
      </c>
    </row>
    <row r="4" spans="1:58">
      <c r="A4" s="8" t="s">
        <v>45</v>
      </c>
      <c r="B4" s="9">
        <v>45820.999988425923</v>
      </c>
    </row>
    <row r="5" spans="1:58">
      <c r="A5" s="8" t="s">
        <v>545</v>
      </c>
      <c r="B5" s="9" t="s">
        <v>668</v>
      </c>
    </row>
    <row r="6" spans="1:58">
      <c r="A6" s="8" t="s">
        <v>47</v>
      </c>
      <c r="B6" s="9" t="s">
        <v>48</v>
      </c>
    </row>
    <row r="7" spans="1:58">
      <c r="A7" s="8" t="s">
        <v>49</v>
      </c>
      <c r="B7" s="9" t="s">
        <v>50</v>
      </c>
    </row>
    <row r="8" spans="1:58">
      <c r="A8" s="8" t="s">
        <v>51</v>
      </c>
      <c r="B8" s="9" t="b">
        <v>1</v>
      </c>
    </row>
    <row r="9" spans="1:58">
      <c r="A9" s="8" t="s">
        <v>55</v>
      </c>
      <c r="B9" s="9" t="s">
        <v>846</v>
      </c>
    </row>
    <row r="10" spans="1:58">
      <c r="A10" s="8" t="s">
        <v>295</v>
      </c>
      <c r="B10" s="9" t="s">
        <v>669</v>
      </c>
    </row>
    <row r="11" spans="1:58" ht="32.25" customHeight="1" thickBot="1">
      <c r="A11" s="1" t="s">
        <v>2</v>
      </c>
      <c r="B11" s="1" t="s">
        <v>3</v>
      </c>
      <c r="C11" s="1" t="s">
        <v>4</v>
      </c>
      <c r="D11" s="1" t="s">
        <v>1</v>
      </c>
      <c r="E11" s="1" t="s">
        <v>296</v>
      </c>
      <c r="F11" s="1" t="s">
        <v>297</v>
      </c>
      <c r="G11" s="1" t="s">
        <v>63</v>
      </c>
      <c r="H11" s="1" t="s">
        <v>64</v>
      </c>
      <c r="I11" s="1" t="s">
        <v>65</v>
      </c>
      <c r="J11" s="1" t="s">
        <v>5</v>
      </c>
      <c r="K11" s="1" t="s">
        <v>6</v>
      </c>
      <c r="L11" s="1" t="s">
        <v>7</v>
      </c>
      <c r="M11" s="1" t="s">
        <v>8</v>
      </c>
      <c r="N11" s="1" t="s">
        <v>52</v>
      </c>
      <c r="O11" s="1" t="s">
        <v>53</v>
      </c>
      <c r="P11" s="1" t="s">
        <v>54</v>
      </c>
      <c r="Q11" s="1" t="s">
        <v>9</v>
      </c>
      <c r="R11" s="1" t="s">
        <v>10</v>
      </c>
      <c r="S11" s="1" t="s">
        <v>11</v>
      </c>
      <c r="T11" s="1" t="s">
        <v>62</v>
      </c>
      <c r="U11" s="1" t="s">
        <v>12</v>
      </c>
      <c r="V11" s="1" t="s">
        <v>13</v>
      </c>
      <c r="W11" s="1" t="s">
        <v>14</v>
      </c>
      <c r="X11" s="1" t="s">
        <v>15</v>
      </c>
      <c r="Y11" s="1" t="s">
        <v>16</v>
      </c>
      <c r="Z11" s="1" t="s">
        <v>17</v>
      </c>
      <c r="AA11" s="1" t="s">
        <v>18</v>
      </c>
      <c r="AB11" s="1" t="s">
        <v>19</v>
      </c>
      <c r="AC11" s="1" t="s">
        <v>20</v>
      </c>
      <c r="AD11" s="1" t="s">
        <v>21</v>
      </c>
      <c r="AE11" s="1" t="s">
        <v>22</v>
      </c>
      <c r="AF11" s="1" t="s">
        <v>23</v>
      </c>
      <c r="AG11" s="1" t="s">
        <v>24</v>
      </c>
      <c r="AH11" s="1" t="s">
        <v>25</v>
      </c>
      <c r="AI11" s="1" t="s">
        <v>26</v>
      </c>
      <c r="AJ11" s="1" t="s">
        <v>27</v>
      </c>
      <c r="AK11" s="1" t="s">
        <v>56</v>
      </c>
      <c r="AL11" s="1" t="s">
        <v>28</v>
      </c>
      <c r="AM11" s="1" t="s">
        <v>29</v>
      </c>
      <c r="AN11" s="1" t="s">
        <v>30</v>
      </c>
      <c r="AO11" s="1" t="s">
        <v>57</v>
      </c>
      <c r="AP11" s="1" t="s">
        <v>31</v>
      </c>
      <c r="AQ11" s="1" t="s">
        <v>32</v>
      </c>
      <c r="AR11" s="1" t="s">
        <v>33</v>
      </c>
      <c r="AS11" s="1" t="s">
        <v>58</v>
      </c>
      <c r="AT11" s="1" t="s">
        <v>34</v>
      </c>
      <c r="AU11" s="1" t="s">
        <v>35</v>
      </c>
      <c r="AV11" s="1" t="s">
        <v>36</v>
      </c>
      <c r="AW11" s="1" t="s">
        <v>59</v>
      </c>
      <c r="AX11" s="1" t="s">
        <v>37</v>
      </c>
      <c r="AY11" s="1" t="s">
        <v>38</v>
      </c>
      <c r="AZ11" s="1" t="s">
        <v>39</v>
      </c>
      <c r="BA11" s="1" t="s">
        <v>60</v>
      </c>
      <c r="BB11" s="1" t="s">
        <v>40</v>
      </c>
      <c r="BC11" s="1" t="s">
        <v>41</v>
      </c>
      <c r="BD11" s="1" t="s">
        <v>42</v>
      </c>
      <c r="BE11" s="1" t="s">
        <v>61</v>
      </c>
      <c r="BF11" s="1" t="s">
        <v>116</v>
      </c>
    </row>
    <row r="12" spans="1:58">
      <c r="E12" t="s">
        <v>847</v>
      </c>
      <c r="F12" t="s">
        <v>848</v>
      </c>
      <c r="G12" t="s">
        <v>849</v>
      </c>
      <c r="H12" t="s">
        <v>850</v>
      </c>
      <c r="J12" t="s">
        <v>796</v>
      </c>
      <c r="Q12" s="2">
        <v>6</v>
      </c>
      <c r="R12" s="2">
        <v>0</v>
      </c>
      <c r="S12" s="2">
        <v>0</v>
      </c>
      <c r="T12" s="4">
        <v>0.1576032638888889</v>
      </c>
      <c r="U12" s="3">
        <v>28.324514389038086</v>
      </c>
      <c r="V12" s="2">
        <v>23</v>
      </c>
      <c r="W12" s="2">
        <v>6</v>
      </c>
      <c r="X12" s="2">
        <v>1</v>
      </c>
      <c r="Y12" s="2">
        <v>1</v>
      </c>
      <c r="Z12" s="2">
        <v>1</v>
      </c>
      <c r="AA12" s="2">
        <v>1</v>
      </c>
      <c r="AB12" s="2">
        <v>0</v>
      </c>
      <c r="AC12" s="4">
        <v>3.2523148148148147E-3</v>
      </c>
      <c r="AD12" s="5">
        <v>0</v>
      </c>
      <c r="AE12" s="7">
        <v>107.13687133789063</v>
      </c>
      <c r="AF12" s="6">
        <v>33</v>
      </c>
      <c r="AG12" s="2">
        <v>0</v>
      </c>
      <c r="BF12" s="2">
        <v>63</v>
      </c>
    </row>
    <row r="13" spans="1:58">
      <c r="E13" t="s">
        <v>851</v>
      </c>
      <c r="F13" t="s">
        <v>852</v>
      </c>
      <c r="G13" t="s">
        <v>853</v>
      </c>
      <c r="H13" t="s">
        <v>854</v>
      </c>
      <c r="J13" t="s">
        <v>796</v>
      </c>
      <c r="Q13" s="2">
        <v>0</v>
      </c>
      <c r="R13" s="2">
        <v>0</v>
      </c>
      <c r="S13" s="2">
        <v>0</v>
      </c>
      <c r="T13" s="4">
        <v>9.8322337962962969E-2</v>
      </c>
      <c r="U13" s="3">
        <v>15.185571670532227</v>
      </c>
      <c r="V13" s="2">
        <v>29</v>
      </c>
      <c r="W13" s="2">
        <v>8</v>
      </c>
      <c r="X13" s="2">
        <v>5</v>
      </c>
      <c r="Y13" s="2">
        <v>1</v>
      </c>
      <c r="Z13" s="2">
        <v>0</v>
      </c>
      <c r="AA13" s="2">
        <v>0</v>
      </c>
      <c r="AB13" s="2">
        <v>0</v>
      </c>
      <c r="AC13" s="4">
        <v>1.712962962962963E-3</v>
      </c>
      <c r="AD13" s="5">
        <v>0</v>
      </c>
      <c r="AE13" s="7">
        <v>35.833942413330078</v>
      </c>
      <c r="AF13" s="6">
        <v>43</v>
      </c>
      <c r="AG13" s="2">
        <v>0</v>
      </c>
      <c r="BF13" s="2">
        <v>48</v>
      </c>
    </row>
    <row r="14" spans="1:58">
      <c r="E14" t="s">
        <v>855</v>
      </c>
      <c r="F14" t="s">
        <v>856</v>
      </c>
      <c r="G14" t="s">
        <v>857</v>
      </c>
      <c r="H14" t="s">
        <v>858</v>
      </c>
      <c r="J14" t="s">
        <v>796</v>
      </c>
      <c r="Q14" s="2">
        <v>1</v>
      </c>
      <c r="R14" s="2">
        <v>0</v>
      </c>
      <c r="S14" s="2">
        <v>0</v>
      </c>
      <c r="T14" s="4">
        <v>6.8010740740740747E-2</v>
      </c>
      <c r="U14" s="3">
        <v>17.518020629882813</v>
      </c>
      <c r="V14" s="2">
        <v>9</v>
      </c>
      <c r="W14" s="2">
        <v>1</v>
      </c>
      <c r="X14" s="2">
        <v>2</v>
      </c>
      <c r="Y14" s="2">
        <v>1</v>
      </c>
      <c r="Z14" s="2">
        <v>1</v>
      </c>
      <c r="AA14" s="2">
        <v>2</v>
      </c>
      <c r="AB14" s="2">
        <v>0</v>
      </c>
      <c r="AC14" s="4">
        <v>1.8749999999999999E-3</v>
      </c>
      <c r="AD14" s="5">
        <v>0</v>
      </c>
      <c r="AE14" s="7">
        <v>28.593925476074219</v>
      </c>
      <c r="AF14" s="6">
        <v>16</v>
      </c>
      <c r="AG14" s="2">
        <v>0</v>
      </c>
      <c r="BF14" s="2">
        <v>63</v>
      </c>
    </row>
    <row r="15" spans="1:58">
      <c r="E15" t="s">
        <v>859</v>
      </c>
      <c r="F15" t="s">
        <v>860</v>
      </c>
      <c r="G15" t="s">
        <v>861</v>
      </c>
      <c r="H15" t="s">
        <v>862</v>
      </c>
      <c r="J15" t="s">
        <v>796</v>
      </c>
      <c r="Q15" s="2">
        <v>0</v>
      </c>
      <c r="R15" s="2">
        <v>0</v>
      </c>
      <c r="S15" s="2">
        <v>0</v>
      </c>
      <c r="T15" s="4">
        <v>5.4946770833333332E-2</v>
      </c>
      <c r="U15" s="3">
        <v>20.065521240234375</v>
      </c>
      <c r="V15" s="2">
        <v>5</v>
      </c>
      <c r="W15" s="2">
        <v>1</v>
      </c>
      <c r="X15" s="2">
        <v>0</v>
      </c>
      <c r="Y15" s="2">
        <v>1</v>
      </c>
      <c r="Z15" s="2">
        <v>1</v>
      </c>
      <c r="AA15" s="2">
        <v>2</v>
      </c>
      <c r="AB15" s="2">
        <v>0</v>
      </c>
      <c r="AC15" s="4">
        <v>5.9027777777777778E-4</v>
      </c>
      <c r="AD15" s="5">
        <v>0</v>
      </c>
      <c r="AE15" s="7">
        <v>26.460853576660156</v>
      </c>
      <c r="AF15" s="6">
        <v>10</v>
      </c>
      <c r="AG15" s="2">
        <v>0</v>
      </c>
      <c r="BF15" s="2">
        <v>52</v>
      </c>
    </row>
    <row r="16" spans="1:58">
      <c r="E16" t="s">
        <v>863</v>
      </c>
      <c r="F16" t="s">
        <v>864</v>
      </c>
      <c r="G16" t="s">
        <v>865</v>
      </c>
      <c r="H16" t="s">
        <v>866</v>
      </c>
      <c r="J16" t="s">
        <v>796</v>
      </c>
      <c r="Q16" s="2">
        <v>7</v>
      </c>
      <c r="R16" s="2">
        <v>0</v>
      </c>
      <c r="S16" s="2">
        <v>0</v>
      </c>
      <c r="T16" s="4">
        <v>0.11977386574074074</v>
      </c>
      <c r="U16" s="3">
        <v>19.877351760864258</v>
      </c>
      <c r="V16" s="2">
        <v>32</v>
      </c>
      <c r="W16" s="2">
        <v>7</v>
      </c>
      <c r="X16" s="2">
        <v>2</v>
      </c>
      <c r="Y16" s="2">
        <v>1</v>
      </c>
      <c r="Z16" s="2">
        <v>0</v>
      </c>
      <c r="AA16" s="2">
        <v>0</v>
      </c>
      <c r="AB16" s="2">
        <v>0</v>
      </c>
      <c r="AC16" s="4">
        <v>5.5902777777777773E-3</v>
      </c>
      <c r="AD16" s="5">
        <v>0</v>
      </c>
      <c r="AE16" s="7">
        <v>57.138893127441406</v>
      </c>
      <c r="AF16" s="6">
        <v>42</v>
      </c>
      <c r="AG16" s="2">
        <v>0</v>
      </c>
      <c r="BF16" s="2">
        <v>65</v>
      </c>
    </row>
    <row r="17" spans="5:58">
      <c r="E17" t="s">
        <v>867</v>
      </c>
      <c r="F17" t="s">
        <v>868</v>
      </c>
      <c r="G17" t="s">
        <v>869</v>
      </c>
      <c r="H17" t="s">
        <v>870</v>
      </c>
      <c r="J17" t="s">
        <v>798</v>
      </c>
      <c r="Q17" s="2">
        <v>0</v>
      </c>
      <c r="R17" s="2">
        <v>0</v>
      </c>
      <c r="S17" s="2">
        <v>0</v>
      </c>
      <c r="T17" s="4">
        <v>8.204016203703703E-3</v>
      </c>
      <c r="U17" s="3">
        <v>25.192667007446289</v>
      </c>
      <c r="V17" s="2">
        <v>1</v>
      </c>
      <c r="W17" s="2">
        <v>1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4">
        <v>3.4722222222222222E-5</v>
      </c>
      <c r="AD17" s="5">
        <v>0</v>
      </c>
      <c r="AE17" s="7">
        <v>4.9603452682495117</v>
      </c>
      <c r="AF17" s="6">
        <v>2</v>
      </c>
      <c r="AG17" s="2">
        <v>0</v>
      </c>
      <c r="BF17" s="2">
        <v>55</v>
      </c>
    </row>
    <row r="18" spans="5:58">
      <c r="E18" t="s">
        <v>871</v>
      </c>
      <c r="F18" t="s">
        <v>872</v>
      </c>
      <c r="G18" t="s">
        <v>873</v>
      </c>
      <c r="H18" t="s">
        <v>874</v>
      </c>
      <c r="J18" t="s">
        <v>798</v>
      </c>
      <c r="Q18" s="2">
        <v>0</v>
      </c>
      <c r="R18" s="2">
        <v>0</v>
      </c>
      <c r="S18" s="2">
        <v>0</v>
      </c>
      <c r="T18" s="4">
        <v>9.3977662037037033E-3</v>
      </c>
      <c r="U18" s="3">
        <v>20.941864013671875</v>
      </c>
      <c r="V18" s="2">
        <v>2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4">
        <v>0</v>
      </c>
      <c r="AD18" s="5">
        <v>0</v>
      </c>
      <c r="AE18" s="7">
        <v>4.7233619689941406</v>
      </c>
      <c r="AF18" s="6">
        <v>2</v>
      </c>
      <c r="AG18" s="2">
        <v>0</v>
      </c>
      <c r="BF18" s="2">
        <v>52</v>
      </c>
    </row>
    <row r="19" spans="5:58">
      <c r="E19" t="s">
        <v>875</v>
      </c>
      <c r="F19" t="s">
        <v>876</v>
      </c>
      <c r="G19" t="s">
        <v>877</v>
      </c>
      <c r="H19" t="s">
        <v>878</v>
      </c>
      <c r="J19" t="s">
        <v>798</v>
      </c>
      <c r="Q19" s="2">
        <v>1</v>
      </c>
      <c r="R19" s="2">
        <v>0</v>
      </c>
      <c r="S19" s="2">
        <v>0</v>
      </c>
      <c r="T19" s="4">
        <v>8.6933912037037032E-3</v>
      </c>
      <c r="U19" s="3">
        <v>26.702363967895508</v>
      </c>
      <c r="V19" s="2">
        <v>2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4">
        <v>4.6296296296296294E-5</v>
      </c>
      <c r="AD19" s="5">
        <v>0</v>
      </c>
      <c r="AE19" s="7">
        <v>5.571225643157959</v>
      </c>
      <c r="AF19" s="6">
        <v>2</v>
      </c>
      <c r="AG19" s="2">
        <v>0</v>
      </c>
      <c r="BF19" s="2">
        <v>63</v>
      </c>
    </row>
    <row r="20" spans="5:58">
      <c r="E20" t="s">
        <v>879</v>
      </c>
      <c r="F20" t="s">
        <v>880</v>
      </c>
      <c r="G20" t="s">
        <v>881</v>
      </c>
      <c r="H20" t="s">
        <v>882</v>
      </c>
      <c r="J20" t="s">
        <v>798</v>
      </c>
      <c r="Q20" s="2">
        <v>0</v>
      </c>
      <c r="R20" s="2">
        <v>0</v>
      </c>
      <c r="S20" s="2">
        <v>0</v>
      </c>
      <c r="T20" s="4">
        <v>7.2428240740740743E-3</v>
      </c>
      <c r="U20" s="3">
        <v>31.050800323486328</v>
      </c>
      <c r="V20" s="2">
        <v>1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4">
        <v>0</v>
      </c>
      <c r="AD20" s="5">
        <v>0</v>
      </c>
      <c r="AE20" s="7">
        <v>5.397491455078125</v>
      </c>
      <c r="AF20" s="6">
        <v>1</v>
      </c>
      <c r="AG20" s="2">
        <v>0</v>
      </c>
      <c r="BF20" s="2">
        <v>53</v>
      </c>
    </row>
    <row r="21" spans="5:58">
      <c r="E21" t="s">
        <v>883</v>
      </c>
      <c r="F21" t="s">
        <v>884</v>
      </c>
      <c r="G21" t="s">
        <v>885</v>
      </c>
      <c r="H21" t="s">
        <v>886</v>
      </c>
      <c r="J21" t="s">
        <v>887</v>
      </c>
      <c r="Q21" s="2">
        <v>57</v>
      </c>
      <c r="R21" s="2">
        <v>0</v>
      </c>
      <c r="S21" s="2">
        <v>0</v>
      </c>
      <c r="T21" s="4">
        <v>0.23476418981481481</v>
      </c>
      <c r="U21" s="3">
        <v>29.449583053588867</v>
      </c>
      <c r="V21" s="2">
        <v>34</v>
      </c>
      <c r="W21" s="2">
        <v>6</v>
      </c>
      <c r="X21" s="2">
        <v>0</v>
      </c>
      <c r="Y21" s="2">
        <v>1</v>
      </c>
      <c r="Z21" s="2">
        <v>0</v>
      </c>
      <c r="AA21" s="2">
        <v>2</v>
      </c>
      <c r="AB21" s="2">
        <v>0</v>
      </c>
      <c r="AC21" s="4">
        <v>3.1712962962962962E-3</v>
      </c>
      <c r="AD21" s="5">
        <v>3</v>
      </c>
      <c r="AE21" s="7">
        <v>165.92898559570313</v>
      </c>
      <c r="AF21" s="6">
        <v>43</v>
      </c>
      <c r="AG21" s="2">
        <v>0</v>
      </c>
      <c r="BF21" s="2">
        <v>68</v>
      </c>
    </row>
    <row r="22" spans="5:58">
      <c r="E22" t="s">
        <v>888</v>
      </c>
      <c r="F22" t="s">
        <v>889</v>
      </c>
      <c r="G22" t="s">
        <v>890</v>
      </c>
      <c r="H22" t="s">
        <v>891</v>
      </c>
      <c r="J22" t="s">
        <v>803</v>
      </c>
      <c r="Q22" s="2">
        <v>0</v>
      </c>
      <c r="R22" s="2">
        <v>0</v>
      </c>
      <c r="S22" s="2">
        <v>0</v>
      </c>
      <c r="T22" s="4">
        <v>0.16593539351851852</v>
      </c>
      <c r="U22" s="3">
        <v>23.711835861206055</v>
      </c>
      <c r="V22" s="2">
        <v>28</v>
      </c>
      <c r="W22" s="2">
        <v>7</v>
      </c>
      <c r="X22" s="2">
        <v>2</v>
      </c>
      <c r="Y22" s="2">
        <v>0</v>
      </c>
      <c r="Z22" s="2">
        <v>0</v>
      </c>
      <c r="AA22" s="2">
        <v>2</v>
      </c>
      <c r="AB22" s="2">
        <v>0</v>
      </c>
      <c r="AC22" s="4">
        <v>1.0300925925925926E-3</v>
      </c>
      <c r="AD22" s="5">
        <v>0</v>
      </c>
      <c r="AE22" s="7">
        <v>94.431190490722656</v>
      </c>
      <c r="AF22" s="6">
        <v>39</v>
      </c>
      <c r="AG22" s="2">
        <v>0</v>
      </c>
      <c r="BF22" s="2">
        <v>59</v>
      </c>
    </row>
    <row r="23" spans="5:58">
      <c r="E23" t="s">
        <v>892</v>
      </c>
      <c r="F23" t="s">
        <v>893</v>
      </c>
      <c r="G23" t="s">
        <v>894</v>
      </c>
      <c r="H23" t="s">
        <v>895</v>
      </c>
      <c r="J23" t="s">
        <v>803</v>
      </c>
      <c r="Q23" s="2">
        <v>0</v>
      </c>
      <c r="R23" s="2">
        <v>0</v>
      </c>
      <c r="S23" s="2">
        <v>0</v>
      </c>
      <c r="T23" s="4">
        <v>7.4317592592592595E-3</v>
      </c>
      <c r="U23" s="3">
        <v>9.4390487670898438</v>
      </c>
      <c r="V23" s="2">
        <v>2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4">
        <v>6.8287037037037036E-4</v>
      </c>
      <c r="AD23" s="5">
        <v>0</v>
      </c>
      <c r="AE23" s="7">
        <v>1.6835696697235107</v>
      </c>
      <c r="AF23" s="6">
        <v>2</v>
      </c>
      <c r="AG23" s="2">
        <v>0</v>
      </c>
      <c r="BF23" s="2">
        <v>31</v>
      </c>
    </row>
    <row r="24" spans="5:58">
      <c r="E24" t="s">
        <v>896</v>
      </c>
      <c r="F24" t="s">
        <v>897</v>
      </c>
      <c r="G24" t="s">
        <v>898</v>
      </c>
      <c r="H24" t="s">
        <v>899</v>
      </c>
      <c r="J24" t="s">
        <v>803</v>
      </c>
      <c r="Q24" s="2">
        <v>0</v>
      </c>
      <c r="R24" s="2">
        <v>0</v>
      </c>
      <c r="S24" s="2">
        <v>0</v>
      </c>
      <c r="T24" s="4">
        <v>9.9249502314814816E-2</v>
      </c>
      <c r="U24" s="3">
        <v>11.026419639587402</v>
      </c>
      <c r="V24" s="2">
        <v>26</v>
      </c>
      <c r="W24" s="2">
        <v>9</v>
      </c>
      <c r="X24" s="2">
        <v>2</v>
      </c>
      <c r="Y24" s="2">
        <v>3</v>
      </c>
      <c r="Z24" s="2">
        <v>0</v>
      </c>
      <c r="AA24" s="2">
        <v>1</v>
      </c>
      <c r="AB24" s="2">
        <v>0</v>
      </c>
      <c r="AC24" s="4">
        <v>1.9444444444444444E-3</v>
      </c>
      <c r="AD24" s="5">
        <v>0</v>
      </c>
      <c r="AE24" s="7">
        <v>26.264799118041992</v>
      </c>
      <c r="AF24" s="6">
        <v>41</v>
      </c>
      <c r="AG24" s="2">
        <v>0</v>
      </c>
      <c r="BF24" s="2">
        <v>50</v>
      </c>
    </row>
    <row r="25" spans="5:58">
      <c r="E25" t="s">
        <v>900</v>
      </c>
      <c r="F25" t="s">
        <v>901</v>
      </c>
      <c r="G25" t="s">
        <v>902</v>
      </c>
      <c r="H25" t="s">
        <v>903</v>
      </c>
      <c r="J25" t="s">
        <v>803</v>
      </c>
      <c r="Q25" s="2">
        <v>36</v>
      </c>
      <c r="R25" s="2">
        <v>0</v>
      </c>
      <c r="S25" s="2">
        <v>0</v>
      </c>
      <c r="T25" s="4">
        <v>0.22035996527777776</v>
      </c>
      <c r="U25" s="3">
        <v>34.650386810302734</v>
      </c>
      <c r="V25" s="2">
        <v>30</v>
      </c>
      <c r="W25" s="2">
        <v>4</v>
      </c>
      <c r="X25" s="2">
        <v>1</v>
      </c>
      <c r="Y25" s="2">
        <v>1</v>
      </c>
      <c r="Z25" s="2">
        <v>0</v>
      </c>
      <c r="AA25" s="2">
        <v>0</v>
      </c>
      <c r="AB25" s="2">
        <v>0</v>
      </c>
      <c r="AC25" s="4">
        <v>6.6087962962962966E-3</v>
      </c>
      <c r="AD25" s="5">
        <v>0</v>
      </c>
      <c r="AE25" s="7">
        <v>183.25340270996094</v>
      </c>
      <c r="AF25" s="6">
        <v>36</v>
      </c>
      <c r="AG25" s="2">
        <v>0</v>
      </c>
      <c r="BF25" s="2">
        <v>66</v>
      </c>
    </row>
    <row r="26" spans="5:58">
      <c r="E26" t="s">
        <v>904</v>
      </c>
      <c r="F26" t="s">
        <v>905</v>
      </c>
      <c r="G26" t="s">
        <v>906</v>
      </c>
      <c r="H26" t="s">
        <v>907</v>
      </c>
      <c r="J26" t="s">
        <v>803</v>
      </c>
      <c r="Q26" s="2">
        <v>0</v>
      </c>
      <c r="R26" s="2">
        <v>0</v>
      </c>
      <c r="S26" s="2">
        <v>0</v>
      </c>
      <c r="T26" s="4">
        <v>7.5560393518518523E-2</v>
      </c>
      <c r="U26" s="3">
        <v>10.152027130126953</v>
      </c>
      <c r="V26" s="2">
        <v>26</v>
      </c>
      <c r="W26" s="2">
        <v>5</v>
      </c>
      <c r="X26" s="2">
        <v>4</v>
      </c>
      <c r="Y26" s="2">
        <v>0</v>
      </c>
      <c r="Z26" s="2">
        <v>1</v>
      </c>
      <c r="AA26" s="2">
        <v>1</v>
      </c>
      <c r="AB26" s="2">
        <v>0</v>
      </c>
      <c r="AC26" s="4">
        <v>4.2939814814814811E-3</v>
      </c>
      <c r="AD26" s="5">
        <v>0</v>
      </c>
      <c r="AE26" s="7">
        <v>18.410188674926758</v>
      </c>
      <c r="AF26" s="6">
        <v>37</v>
      </c>
      <c r="AG26" s="2">
        <v>0</v>
      </c>
      <c r="BF26" s="2">
        <v>39</v>
      </c>
    </row>
    <row r="27" spans="5:58">
      <c r="E27" t="s">
        <v>908</v>
      </c>
      <c r="F27" t="s">
        <v>909</v>
      </c>
      <c r="G27" t="s">
        <v>910</v>
      </c>
      <c r="H27" t="s">
        <v>911</v>
      </c>
      <c r="J27" t="s">
        <v>796</v>
      </c>
      <c r="Q27" s="2">
        <v>0</v>
      </c>
      <c r="R27" s="2">
        <v>0</v>
      </c>
      <c r="S27" s="2">
        <v>0</v>
      </c>
      <c r="T27" s="4">
        <v>9.6151331018518513E-2</v>
      </c>
      <c r="U27" s="3">
        <v>15.708463668823242</v>
      </c>
      <c r="V27" s="2">
        <v>14</v>
      </c>
      <c r="W27" s="2">
        <v>7</v>
      </c>
      <c r="X27" s="2">
        <v>6</v>
      </c>
      <c r="Y27" s="2">
        <v>2</v>
      </c>
      <c r="Z27" s="2">
        <v>0</v>
      </c>
      <c r="AA27" s="2">
        <v>0</v>
      </c>
      <c r="AB27" s="2">
        <v>0</v>
      </c>
      <c r="AC27" s="4">
        <v>3.8310185185185183E-3</v>
      </c>
      <c r="AD27" s="5">
        <v>0</v>
      </c>
      <c r="AE27" s="7">
        <v>36.249351501464844</v>
      </c>
      <c r="AF27" s="6">
        <v>29</v>
      </c>
      <c r="AG27" s="2">
        <v>0</v>
      </c>
      <c r="BF27" s="2">
        <v>57</v>
      </c>
    </row>
    <row r="28" spans="5:58">
      <c r="E28" t="s">
        <v>912</v>
      </c>
      <c r="F28" t="s">
        <v>913</v>
      </c>
      <c r="G28" t="s">
        <v>914</v>
      </c>
      <c r="H28" t="s">
        <v>915</v>
      </c>
      <c r="J28" t="s">
        <v>798</v>
      </c>
      <c r="Q28" s="2">
        <v>0</v>
      </c>
      <c r="R28" s="2">
        <v>0</v>
      </c>
      <c r="S28" s="2">
        <v>0</v>
      </c>
      <c r="T28" s="4">
        <v>1.2533796296296296E-2</v>
      </c>
      <c r="U28" s="3">
        <v>20.363105773925781</v>
      </c>
      <c r="V28" s="2">
        <v>1</v>
      </c>
      <c r="W28" s="2">
        <v>0</v>
      </c>
      <c r="X28" s="2">
        <v>0</v>
      </c>
      <c r="Y28" s="2">
        <v>1</v>
      </c>
      <c r="Z28" s="2">
        <v>0</v>
      </c>
      <c r="AA28" s="2">
        <v>0</v>
      </c>
      <c r="AB28" s="2">
        <v>0</v>
      </c>
      <c r="AC28" s="4">
        <v>6.018518518518519E-4</v>
      </c>
      <c r="AD28" s="5">
        <v>0</v>
      </c>
      <c r="AE28" s="7">
        <v>6.1254482269287109</v>
      </c>
      <c r="AF28" s="6">
        <v>2</v>
      </c>
      <c r="AG28" s="2">
        <v>0</v>
      </c>
      <c r="BF28" s="2">
        <v>50</v>
      </c>
    </row>
    <row r="29" spans="5:58">
      <c r="E29" t="s">
        <v>916</v>
      </c>
      <c r="F29" t="s">
        <v>917</v>
      </c>
      <c r="G29" t="s">
        <v>918</v>
      </c>
      <c r="H29" t="s">
        <v>919</v>
      </c>
      <c r="J29" t="s">
        <v>798</v>
      </c>
      <c r="Q29" s="2">
        <v>0</v>
      </c>
      <c r="R29" s="2">
        <v>0</v>
      </c>
      <c r="S29" s="2">
        <v>0</v>
      </c>
      <c r="T29" s="4">
        <v>1.0379664351851852E-2</v>
      </c>
      <c r="U29" s="3">
        <v>22.172298431396484</v>
      </c>
      <c r="V29" s="2">
        <v>2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4">
        <v>1.5046296296296297E-4</v>
      </c>
      <c r="AD29" s="5">
        <v>0</v>
      </c>
      <c r="AE29" s="7">
        <v>5.5233845710754395</v>
      </c>
      <c r="AF29" s="6">
        <v>2</v>
      </c>
      <c r="AG29" s="2">
        <v>0</v>
      </c>
      <c r="BF29" s="2">
        <v>52</v>
      </c>
    </row>
    <row r="30" spans="5:58">
      <c r="E30" t="s">
        <v>920</v>
      </c>
      <c r="F30" t="s">
        <v>921</v>
      </c>
      <c r="G30" t="s">
        <v>922</v>
      </c>
      <c r="H30" t="s">
        <v>923</v>
      </c>
      <c r="J30" t="s">
        <v>798</v>
      </c>
      <c r="Q30" s="2">
        <v>0</v>
      </c>
      <c r="R30" s="2">
        <v>0</v>
      </c>
      <c r="S30" s="2">
        <v>0</v>
      </c>
      <c r="T30" s="4">
        <v>7.291666666666667E-4</v>
      </c>
      <c r="U30" s="3">
        <v>31.88543701171875</v>
      </c>
      <c r="V30" s="2">
        <v>1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4">
        <v>0</v>
      </c>
      <c r="AD30" s="5">
        <v>0</v>
      </c>
      <c r="AE30" s="7">
        <v>0.55799514055252075</v>
      </c>
      <c r="AF30" s="6">
        <v>1</v>
      </c>
      <c r="AG30" s="2">
        <v>0</v>
      </c>
      <c r="BF30" s="2">
        <v>39</v>
      </c>
    </row>
    <row r="31" spans="5:58">
      <c r="E31" t="s">
        <v>924</v>
      </c>
      <c r="F31" t="s">
        <v>925</v>
      </c>
      <c r="G31" t="s">
        <v>926</v>
      </c>
      <c r="H31" t="s">
        <v>927</v>
      </c>
      <c r="J31" t="s">
        <v>798</v>
      </c>
      <c r="Q31" s="2">
        <v>13</v>
      </c>
      <c r="R31" s="2">
        <v>0</v>
      </c>
      <c r="S31" s="2">
        <v>0</v>
      </c>
      <c r="T31" s="4">
        <v>0.10104043981481481</v>
      </c>
      <c r="U31" s="3">
        <v>32.532173156738281</v>
      </c>
      <c r="V31" s="2">
        <v>15</v>
      </c>
      <c r="W31" s="2">
        <v>4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4">
        <v>1.1921296296296296E-3</v>
      </c>
      <c r="AD31" s="5">
        <v>0</v>
      </c>
      <c r="AE31" s="7">
        <v>78.889564514160156</v>
      </c>
      <c r="AF31" s="6">
        <v>19</v>
      </c>
      <c r="AG31" s="2">
        <v>0</v>
      </c>
      <c r="BF31" s="2">
        <v>65</v>
      </c>
    </row>
    <row r="32" spans="5:58">
      <c r="E32" t="s">
        <v>928</v>
      </c>
      <c r="F32" t="s">
        <v>929</v>
      </c>
      <c r="G32" t="s">
        <v>930</v>
      </c>
      <c r="H32" t="s">
        <v>931</v>
      </c>
      <c r="J32" t="s">
        <v>798</v>
      </c>
      <c r="Q32" s="2">
        <v>0</v>
      </c>
      <c r="R32" s="2">
        <v>0</v>
      </c>
      <c r="S32" s="2">
        <v>0</v>
      </c>
      <c r="T32" s="4">
        <v>1.0636620370370371E-2</v>
      </c>
      <c r="U32" s="3">
        <v>21.25187873840332</v>
      </c>
      <c r="V32" s="2">
        <v>2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4">
        <v>5.7870370370370373E-5</v>
      </c>
      <c r="AD32" s="5">
        <v>0</v>
      </c>
      <c r="AE32" s="7">
        <v>5.4251561164855957</v>
      </c>
      <c r="AF32" s="6">
        <v>2</v>
      </c>
      <c r="AG32" s="2">
        <v>0</v>
      </c>
      <c r="BF32" s="2">
        <v>53</v>
      </c>
    </row>
    <row r="33" spans="5:58">
      <c r="E33" t="s">
        <v>932</v>
      </c>
      <c r="F33" t="s">
        <v>933</v>
      </c>
      <c r="G33" t="s">
        <v>934</v>
      </c>
      <c r="H33" t="s">
        <v>935</v>
      </c>
      <c r="J33" t="s">
        <v>798</v>
      </c>
      <c r="Q33" s="2">
        <v>0</v>
      </c>
      <c r="R33" s="2">
        <v>0</v>
      </c>
      <c r="S33" s="2">
        <v>0</v>
      </c>
      <c r="T33" s="4">
        <v>8.9705671296296304E-3</v>
      </c>
      <c r="U33" s="3">
        <v>25.488834381103516</v>
      </c>
      <c r="V33" s="2">
        <v>2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4">
        <v>1.9675925925925926E-4</v>
      </c>
      <c r="AD33" s="5">
        <v>0</v>
      </c>
      <c r="AE33" s="7">
        <v>5.4875831604003906</v>
      </c>
      <c r="AF33" s="6">
        <v>2</v>
      </c>
      <c r="AG33" s="2">
        <v>0</v>
      </c>
      <c r="BF33" s="2">
        <v>59</v>
      </c>
    </row>
    <row r="34" spans="5:58">
      <c r="E34" t="s">
        <v>936</v>
      </c>
      <c r="F34" t="s">
        <v>937</v>
      </c>
      <c r="G34" t="s">
        <v>938</v>
      </c>
      <c r="H34" t="s">
        <v>939</v>
      </c>
      <c r="J34" t="s">
        <v>798</v>
      </c>
      <c r="Q34" s="2">
        <v>7</v>
      </c>
      <c r="R34" s="2">
        <v>0</v>
      </c>
      <c r="S34" s="2">
        <v>0</v>
      </c>
      <c r="T34" s="4">
        <v>3.9351851851851853E-2</v>
      </c>
      <c r="U34" s="3">
        <v>47.946033477783203</v>
      </c>
      <c r="V34" s="2">
        <v>1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4">
        <v>0</v>
      </c>
      <c r="AD34" s="5">
        <v>0</v>
      </c>
      <c r="AE34" s="7">
        <v>45.282363891601563</v>
      </c>
      <c r="AF34" s="6">
        <v>1</v>
      </c>
      <c r="AG34" s="2">
        <v>0</v>
      </c>
      <c r="BF34" s="2">
        <v>65</v>
      </c>
    </row>
    <row r="35" spans="5:58">
      <c r="E35" t="s">
        <v>940</v>
      </c>
      <c r="F35" t="s">
        <v>941</v>
      </c>
      <c r="G35" t="s">
        <v>942</v>
      </c>
      <c r="H35" t="s">
        <v>943</v>
      </c>
      <c r="J35" t="s">
        <v>944</v>
      </c>
      <c r="Q35" s="2">
        <v>0</v>
      </c>
      <c r="R35" s="2">
        <v>0</v>
      </c>
      <c r="S35" s="2">
        <v>0</v>
      </c>
      <c r="T35" s="4">
        <v>0</v>
      </c>
      <c r="U35" s="3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4">
        <v>0</v>
      </c>
      <c r="AD35" s="5">
        <v>0</v>
      </c>
      <c r="AE35" s="7">
        <v>0</v>
      </c>
      <c r="AF35" s="6">
        <v>0</v>
      </c>
      <c r="AG35" s="2">
        <v>0</v>
      </c>
      <c r="BF35" s="2">
        <v>0</v>
      </c>
    </row>
    <row r="36" spans="5:58">
      <c r="E36" t="s">
        <v>945</v>
      </c>
      <c r="F36" t="s">
        <v>946</v>
      </c>
      <c r="G36" t="s">
        <v>947</v>
      </c>
      <c r="H36" t="s">
        <v>948</v>
      </c>
      <c r="J36" t="s">
        <v>803</v>
      </c>
      <c r="Q36" s="2">
        <v>0</v>
      </c>
      <c r="R36" s="2">
        <v>0</v>
      </c>
      <c r="S36" s="2">
        <v>0</v>
      </c>
      <c r="T36" s="4">
        <v>0</v>
      </c>
      <c r="U36" s="3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4">
        <v>0</v>
      </c>
      <c r="AD36" s="5">
        <v>0</v>
      </c>
      <c r="AE36" s="7">
        <v>0</v>
      </c>
      <c r="AF36" s="6">
        <v>0</v>
      </c>
      <c r="AG36" s="2">
        <v>0</v>
      </c>
      <c r="BF36" s="2">
        <v>0</v>
      </c>
    </row>
    <row r="37" spans="5:58">
      <c r="E37" t="s">
        <v>949</v>
      </c>
      <c r="F37" t="s">
        <v>950</v>
      </c>
      <c r="G37" t="s">
        <v>951</v>
      </c>
      <c r="H37" t="s">
        <v>952</v>
      </c>
      <c r="J37" t="s">
        <v>887</v>
      </c>
      <c r="Q37" s="2">
        <v>0</v>
      </c>
      <c r="R37" s="2">
        <v>0</v>
      </c>
      <c r="S37" s="2">
        <v>0</v>
      </c>
      <c r="T37" s="4">
        <v>0</v>
      </c>
      <c r="U37" s="3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4">
        <v>0</v>
      </c>
      <c r="AD37" s="5">
        <v>0</v>
      </c>
      <c r="AE37" s="7">
        <v>0</v>
      </c>
      <c r="AF37" s="6">
        <v>0</v>
      </c>
      <c r="AG37" s="2">
        <v>0</v>
      </c>
      <c r="BF37" s="2">
        <v>0</v>
      </c>
    </row>
    <row r="38" spans="5:58">
      <c r="E38" t="s">
        <v>953</v>
      </c>
      <c r="F38" t="s">
        <v>909</v>
      </c>
      <c r="G38" t="s">
        <v>954</v>
      </c>
      <c r="H38" t="s">
        <v>955</v>
      </c>
      <c r="J38" t="s">
        <v>796</v>
      </c>
      <c r="Q38" s="2">
        <v>0</v>
      </c>
      <c r="R38" s="2">
        <v>0</v>
      </c>
      <c r="S38" s="2">
        <v>0</v>
      </c>
      <c r="T38" s="4">
        <v>0</v>
      </c>
      <c r="U38" s="3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4">
        <v>0</v>
      </c>
      <c r="AD38" s="5">
        <v>0</v>
      </c>
      <c r="AE38" s="7">
        <v>0</v>
      </c>
      <c r="AF38" s="6">
        <v>0</v>
      </c>
      <c r="AG38" s="2">
        <v>0</v>
      </c>
      <c r="BF38" s="2">
        <v>0</v>
      </c>
    </row>
    <row r="39" spans="5:58">
      <c r="E39" t="s">
        <v>956</v>
      </c>
      <c r="F39" t="s">
        <v>957</v>
      </c>
      <c r="G39" t="s">
        <v>958</v>
      </c>
      <c r="H39" t="s">
        <v>959</v>
      </c>
      <c r="J39" t="s">
        <v>798</v>
      </c>
      <c r="Q39" s="2">
        <v>0</v>
      </c>
      <c r="R39" s="2">
        <v>0</v>
      </c>
      <c r="S39" s="2">
        <v>0</v>
      </c>
      <c r="T39" s="4">
        <v>0</v>
      </c>
      <c r="U39" s="3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4">
        <v>0</v>
      </c>
      <c r="AD39" s="5">
        <v>0</v>
      </c>
      <c r="AE39" s="7">
        <v>0</v>
      </c>
      <c r="AF39" s="6">
        <v>0</v>
      </c>
      <c r="AG39" s="2">
        <v>0</v>
      </c>
      <c r="BF39" s="2">
        <v>0</v>
      </c>
    </row>
  </sheetData>
  <pageMargins left="0.75" right="0.75" top="1" bottom="1" header="0.5" footer="0.5"/>
  <pageSetup fitToHeight="10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8"/>
  <sheetViews>
    <sheetView showGridLines="0" zoomScale="80" zoomScaleNormal="80" workbookViewId="0">
      <pane ySplit="10" topLeftCell="A11" activePane="bottomLeft" state="frozen"/>
      <selection pane="bottomLeft" activeCell="K6" sqref="K6"/>
    </sheetView>
  </sheetViews>
  <sheetFormatPr defaultColWidth="9.140625" defaultRowHeight="12.75"/>
  <cols>
    <col min="1" max="1" width="20" customWidth="1"/>
    <col min="2" max="2" width="21.5703125" customWidth="1"/>
    <col min="3" max="3" width="10" bestFit="1" customWidth="1"/>
    <col min="4" max="4" width="9.85546875" hidden="1" bestFit="1" customWidth="1"/>
    <col min="5" max="5" width="23.140625" hidden="1" bestFit="1" customWidth="1"/>
    <col min="6" max="6" width="30.140625" hidden="1" bestFit="1" customWidth="1"/>
    <col min="7" max="7" width="27.140625" hidden="1" bestFit="1" customWidth="1"/>
    <col min="8" max="8" width="32.5703125" customWidth="1"/>
    <col min="9" max="9" width="11.5703125" bestFit="1" customWidth="1"/>
    <col min="10" max="11" width="11.5703125" customWidth="1"/>
    <col min="12" max="12" width="14.28515625" bestFit="1" customWidth="1"/>
    <col min="13" max="15" width="14.28515625" customWidth="1"/>
    <col min="16" max="16" width="26.5703125" bestFit="1" customWidth="1"/>
    <col min="17" max="17" width="19.5703125" customWidth="1"/>
    <col min="18" max="18" width="20.28515625" bestFit="1" customWidth="1"/>
    <col min="19" max="19" width="20.28515625" customWidth="1"/>
    <col min="20" max="20" width="22.42578125" customWidth="1"/>
    <col min="21" max="21" width="25" customWidth="1"/>
    <col min="22" max="22" width="19.42578125" customWidth="1"/>
    <col min="23" max="23" width="18.5703125" customWidth="1"/>
    <col min="24" max="24" width="31" hidden="1" customWidth="1"/>
    <col min="25" max="25" width="29.42578125" hidden="1" customWidth="1"/>
    <col min="26" max="26" width="31.85546875" hidden="1" customWidth="1"/>
    <col min="27" max="28" width="30.42578125" hidden="1" customWidth="1"/>
    <col min="29" max="29" width="32.42578125" hidden="1" customWidth="1"/>
    <col min="30" max="30" width="30.42578125" hidden="1" customWidth="1"/>
    <col min="31" max="31" width="29" hidden="1" customWidth="1"/>
    <col min="32" max="32" width="31.85546875" hidden="1" customWidth="1"/>
    <col min="33" max="33" width="30.140625" hidden="1" customWidth="1"/>
    <col min="34" max="34" width="30.42578125" hidden="1" customWidth="1"/>
    <col min="35" max="35" width="30.5703125" hidden="1" customWidth="1"/>
    <col min="36" max="36" width="29" hidden="1" customWidth="1"/>
    <col min="37" max="37" width="27.42578125" hidden="1" customWidth="1"/>
    <col min="38" max="38" width="32.140625" hidden="1" customWidth="1"/>
    <col min="39" max="39" width="31.5703125" hidden="1" customWidth="1"/>
    <col min="40" max="40" width="30.140625" hidden="1" customWidth="1"/>
    <col min="41" max="41" width="22.140625" hidden="1" customWidth="1"/>
  </cols>
  <sheetData>
    <row r="1" spans="1:41" s="12" customFormat="1" ht="23.25">
      <c r="A1" s="12" t="s">
        <v>271</v>
      </c>
    </row>
    <row r="2" spans="1:41" s="10" customFormat="1" ht="15"/>
    <row r="3" spans="1:41" s="10" customFormat="1" ht="17.25">
      <c r="A3" s="21" t="s">
        <v>279</v>
      </c>
      <c r="B3" s="14">
        <f>Data!B2</f>
        <v>45821.086341458336</v>
      </c>
      <c r="C3" s="14"/>
      <c r="D3" s="14"/>
    </row>
    <row r="4" spans="1:41" s="10" customFormat="1" ht="17.25">
      <c r="A4" s="21" t="s">
        <v>608</v>
      </c>
      <c r="B4" s="14">
        <f>Data!B3</f>
        <v>45820</v>
      </c>
      <c r="C4" s="14"/>
      <c r="D4" s="14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41" s="10" customFormat="1" ht="17.25">
      <c r="A5" s="21" t="s">
        <v>612</v>
      </c>
      <c r="B5" s="14">
        <f>IF(Data!B4&gt;B3,B3,Data!B4)</f>
        <v>45820.999988425923</v>
      </c>
      <c r="C5" s="14"/>
      <c r="D5" s="14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41" s="10" customFormat="1" ht="17.25">
      <c r="A6" s="21" t="s">
        <v>548</v>
      </c>
      <c r="B6" s="28" t="str">
        <f>Data!B5</f>
        <v>America/Lima</v>
      </c>
      <c r="C6" s="14"/>
      <c r="D6" s="14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41" s="10" customFormat="1" ht="17.25">
      <c r="A7" s="21" t="s">
        <v>284</v>
      </c>
      <c r="B7" s="14" t="str">
        <f>Data!B6</f>
        <v>km</v>
      </c>
      <c r="C7" s="14"/>
      <c r="D7" s="14"/>
      <c r="E7" s="13"/>
      <c r="F7" s="14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31"/>
      <c r="S7" s="31"/>
    </row>
    <row r="8" spans="1:41" s="10" customFormat="1" ht="17.25">
      <c r="A8" s="21" t="s">
        <v>288</v>
      </c>
      <c r="B8" s="14" t="str">
        <f>Data!B7</f>
        <v>km/h</v>
      </c>
      <c r="C8" s="14"/>
      <c r="D8" s="14"/>
      <c r="E8" s="13"/>
      <c r="F8" s="14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41" s="10" customFormat="1" ht="15.75" thickBot="1"/>
    <row r="10" spans="1:41" s="16" customFormat="1" ht="18" thickBot="1">
      <c r="A10" s="22" t="s">
        <v>119</v>
      </c>
      <c r="B10" s="22" t="s">
        <v>123</v>
      </c>
      <c r="C10" s="22" t="s">
        <v>300</v>
      </c>
      <c r="D10" s="22" t="s">
        <v>305</v>
      </c>
      <c r="E10" s="22" t="s">
        <v>127</v>
      </c>
      <c r="F10" s="22" t="s">
        <v>131</v>
      </c>
      <c r="G10" s="22" t="s">
        <v>135</v>
      </c>
      <c r="H10" s="29" t="s">
        <v>670</v>
      </c>
      <c r="I10" s="29" t="s">
        <v>708</v>
      </c>
      <c r="J10" s="29" t="s">
        <v>709</v>
      </c>
      <c r="K10" s="29" t="s">
        <v>710</v>
      </c>
      <c r="L10" s="29" t="s">
        <v>671</v>
      </c>
      <c r="M10" s="29" t="s">
        <v>684</v>
      </c>
      <c r="N10" s="29" t="s">
        <v>685</v>
      </c>
      <c r="O10" s="29" t="s">
        <v>686</v>
      </c>
      <c r="P10" s="29" t="s">
        <v>672</v>
      </c>
      <c r="Q10" s="29" t="s">
        <v>674</v>
      </c>
      <c r="R10" s="29" t="s">
        <v>673</v>
      </c>
      <c r="S10" s="29" t="s">
        <v>675</v>
      </c>
      <c r="T10" s="22" t="s">
        <v>183</v>
      </c>
      <c r="U10" s="22" t="s">
        <v>187</v>
      </c>
      <c r="V10" s="22" t="s">
        <v>191</v>
      </c>
      <c r="W10" s="22" t="s">
        <v>195</v>
      </c>
      <c r="X10" s="22" t="s">
        <v>199</v>
      </c>
      <c r="Y10" s="22" t="s">
        <v>203</v>
      </c>
      <c r="Z10" s="22" t="s">
        <v>207</v>
      </c>
      <c r="AA10" s="22" t="s">
        <v>211</v>
      </c>
      <c r="AB10" s="22" t="s">
        <v>215</v>
      </c>
      <c r="AC10" s="22" t="s">
        <v>219</v>
      </c>
      <c r="AD10" s="22" t="s">
        <v>223</v>
      </c>
      <c r="AE10" s="22" t="s">
        <v>227</v>
      </c>
      <c r="AF10" s="22" t="s">
        <v>231</v>
      </c>
      <c r="AG10" s="22" t="s">
        <v>235</v>
      </c>
      <c r="AH10" s="22" t="s">
        <v>239</v>
      </c>
      <c r="AI10" s="22" t="s">
        <v>243</v>
      </c>
      <c r="AJ10" s="22" t="s">
        <v>247</v>
      </c>
      <c r="AK10" s="22" t="s">
        <v>251</v>
      </c>
      <c r="AL10" s="22" t="s">
        <v>255</v>
      </c>
      <c r="AM10" s="22" t="s">
        <v>259</v>
      </c>
      <c r="AN10" s="22" t="s">
        <v>263</v>
      </c>
      <c r="AO10" s="22" t="s">
        <v>267</v>
      </c>
    </row>
    <row r="11" spans="1:41" ht="15">
      <c r="A11" s="15" t="str">
        <f>CONCATENATE(Data!A12, Data!G12, Data!K12)</f>
        <v>ELAR DE LA CRUZ</v>
      </c>
      <c r="B11" s="15" t="str">
        <f>CONCATENATE(Data!D12, Data!J12)</f>
        <v>AYA D. CAMANA</v>
      </c>
      <c r="C11" s="15" t="str">
        <f>Data!E12</f>
        <v>ELAR</v>
      </c>
      <c r="D11" s="15" t="str">
        <f>Data!F12</f>
        <v>DE LA CRUZ CALCINA</v>
      </c>
      <c r="E11" s="24">
        <f>Data!N12</f>
        <v>0</v>
      </c>
      <c r="F11" s="25">
        <f>Data!O12</f>
        <v>0</v>
      </c>
      <c r="G11" s="25">
        <f>Data!P12</f>
        <v>0</v>
      </c>
      <c r="H11" s="25" t="str">
        <f t="shared" ref="H11:H38" si="0">A11</f>
        <v>ELAR DE LA CRUZ</v>
      </c>
      <c r="J11" s="25" t="str">
        <f>IFERROR(VLOOKUP(B11,Hoja1!A:C,3,FALSE),"SIN GRUPO")</f>
        <v>CAMANA</v>
      </c>
      <c r="K11" s="25" t="str">
        <f>IFERROR(VLOOKUP(B11,Hoja1!A:C,2,FALSE),"SIN GRUPO")</f>
        <v>AYA</v>
      </c>
      <c r="L11" s="20">
        <f t="shared" ref="L11:L38" si="1">V11</f>
        <v>107.13687133789063</v>
      </c>
      <c r="M11" s="30">
        <f t="shared" ref="M11:M38" si="2">P11+R11</f>
        <v>0.16085557870370371</v>
      </c>
      <c r="N11" s="20">
        <f t="shared" ref="N11:N38" si="3">IFERROR(L11/O11,"0")</f>
        <v>28.32451686338559</v>
      </c>
      <c r="O11" s="20">
        <f t="shared" ref="O11:O38" si="4">P11*24</f>
        <v>3.7824783333333336</v>
      </c>
      <c r="P11" s="30">
        <f>Data!T12</f>
        <v>0.1576032638888889</v>
      </c>
      <c r="Q11" s="32">
        <f t="shared" ref="Q11:Q38" si="5">IFERROR(P11/M11,"0")</f>
        <v>0.97978115001652766</v>
      </c>
      <c r="R11" s="30">
        <f>Data!AC12</f>
        <v>3.2523148148148147E-3</v>
      </c>
      <c r="S11" s="32">
        <f t="shared" ref="S11:S38" si="6">IFERROR(R11/M11,"0")</f>
        <v>2.0218849983472349E-2</v>
      </c>
      <c r="T11" s="19">
        <f>Data!AC12</f>
        <v>3.2523148148148147E-3</v>
      </c>
      <c r="U11" s="17">
        <f>Data!AD12</f>
        <v>0</v>
      </c>
      <c r="V11" s="20">
        <f>Data!AE12</f>
        <v>107.13687133789063</v>
      </c>
      <c r="W11" s="18">
        <f>Data!AF12</f>
        <v>33</v>
      </c>
      <c r="X11" s="19">
        <f>Data!AI12</f>
        <v>0</v>
      </c>
      <c r="Y11" s="18">
        <f>Data!AJ12</f>
        <v>0</v>
      </c>
      <c r="Z11" s="18">
        <f>Data!AK12</f>
        <v>0</v>
      </c>
      <c r="AA11" s="19">
        <f>Data!AM12</f>
        <v>0</v>
      </c>
      <c r="AB11" s="17">
        <f>Data!AN12</f>
        <v>0</v>
      </c>
      <c r="AC11" s="17">
        <f>Data!AO12</f>
        <v>0</v>
      </c>
      <c r="AD11" s="19">
        <f>Data!AQ12</f>
        <v>0</v>
      </c>
      <c r="AE11" s="17">
        <f>Data!AR12</f>
        <v>0</v>
      </c>
      <c r="AF11" s="17">
        <f>Data!AS12</f>
        <v>0</v>
      </c>
      <c r="AG11" s="19">
        <f>Data!AU12</f>
        <v>0</v>
      </c>
      <c r="AH11" s="17">
        <f>Data!AV12</f>
        <v>0</v>
      </c>
      <c r="AI11" s="17">
        <f>Data!AW12</f>
        <v>0</v>
      </c>
      <c r="AJ11" s="19">
        <f>Data!AY12</f>
        <v>0</v>
      </c>
      <c r="AK11" s="17">
        <f>Data!AZ12</f>
        <v>0</v>
      </c>
      <c r="AL11" s="17">
        <f>Data!BA12</f>
        <v>0</v>
      </c>
      <c r="AM11" s="19">
        <f>Data!BC12</f>
        <v>0</v>
      </c>
      <c r="AN11" s="17">
        <f>Data!BD12</f>
        <v>0</v>
      </c>
      <c r="AO11" s="17">
        <f>Data!BE12</f>
        <v>0</v>
      </c>
    </row>
    <row r="12" spans="1:41" ht="15">
      <c r="A12" s="15" t="str">
        <f>CONCATENATE(Data!A13, Data!G13, Data!K13)</f>
        <v>DEHIVI RAMOS</v>
      </c>
      <c r="B12" s="15" t="str">
        <f>CONCATENATE(Data!D13, Data!J13)</f>
        <v>AYA D. CAMANA</v>
      </c>
      <c r="C12" s="15" t="str">
        <f>Data!E13</f>
        <v>DEHIVI PATRIPT</v>
      </c>
      <c r="D12" s="15" t="str">
        <f>Data!F13</f>
        <v>RAMOS GUEVARA</v>
      </c>
      <c r="E12" s="24">
        <f>Data!N13</f>
        <v>0</v>
      </c>
      <c r="F12" s="25">
        <f>Data!O13</f>
        <v>0</v>
      </c>
      <c r="G12" s="25">
        <f>Data!P13</f>
        <v>0</v>
      </c>
      <c r="H12" s="25" t="str">
        <f t="shared" si="0"/>
        <v>DEHIVI RAMOS</v>
      </c>
      <c r="J12" s="25" t="str">
        <f>IFERROR(VLOOKUP(B12,Hoja1!A:C,3,FALSE),"SIN GRUPO")</f>
        <v>CAMANA</v>
      </c>
      <c r="K12" s="25" t="str">
        <f>IFERROR(VLOOKUP(B12,Hoja1!A:C,2,FALSE),"SIN GRUPO")</f>
        <v>AYA</v>
      </c>
      <c r="L12" s="20">
        <f t="shared" si="1"/>
        <v>35.833942413330078</v>
      </c>
      <c r="M12" s="30">
        <f t="shared" si="2"/>
        <v>0.10003530092592593</v>
      </c>
      <c r="N12" s="20">
        <f t="shared" si="3"/>
        <v>15.185571913995595</v>
      </c>
      <c r="O12" s="20">
        <f t="shared" si="4"/>
        <v>2.3597361111111113</v>
      </c>
      <c r="P12" s="30">
        <f>Data!T13</f>
        <v>9.8322337962962969E-2</v>
      </c>
      <c r="Q12" s="32">
        <f t="shared" si="5"/>
        <v>0.98287641515437263</v>
      </c>
      <c r="R12" s="30">
        <f>Data!AC13</f>
        <v>1.712962962962963E-3</v>
      </c>
      <c r="S12" s="32">
        <f t="shared" si="6"/>
        <v>1.7123584845627413E-2</v>
      </c>
      <c r="T12" s="19">
        <f>Data!AC13</f>
        <v>1.712962962962963E-3</v>
      </c>
      <c r="U12" s="17">
        <f>Data!AD13</f>
        <v>0</v>
      </c>
      <c r="V12" s="20">
        <f>Data!AE13</f>
        <v>35.833942413330078</v>
      </c>
      <c r="W12" s="18">
        <f>Data!AF13</f>
        <v>43</v>
      </c>
      <c r="X12" s="19">
        <f>Data!AI13</f>
        <v>0</v>
      </c>
      <c r="Y12" s="18">
        <f>Data!AJ13</f>
        <v>0</v>
      </c>
      <c r="Z12" s="18">
        <f>Data!AK13</f>
        <v>0</v>
      </c>
      <c r="AA12" s="19">
        <f>Data!AM13</f>
        <v>0</v>
      </c>
      <c r="AB12" s="17">
        <f>Data!AN13</f>
        <v>0</v>
      </c>
      <c r="AC12" s="17">
        <f>Data!AO13</f>
        <v>0</v>
      </c>
      <c r="AD12" s="19">
        <f>Data!AQ13</f>
        <v>0</v>
      </c>
      <c r="AE12" s="17">
        <f>Data!AR13</f>
        <v>0</v>
      </c>
      <c r="AF12" s="17">
        <f>Data!AS13</f>
        <v>0</v>
      </c>
      <c r="AG12" s="19">
        <f>Data!AU13</f>
        <v>0</v>
      </c>
      <c r="AH12" s="17">
        <f>Data!AV13</f>
        <v>0</v>
      </c>
      <c r="AI12" s="17">
        <f>Data!AW13</f>
        <v>0</v>
      </c>
      <c r="AJ12" s="19">
        <f>Data!AY13</f>
        <v>0</v>
      </c>
      <c r="AK12" s="17">
        <f>Data!AZ13</f>
        <v>0</v>
      </c>
      <c r="AL12" s="17">
        <f>Data!BA13</f>
        <v>0</v>
      </c>
      <c r="AM12" s="19">
        <f>Data!BC13</f>
        <v>0</v>
      </c>
      <c r="AN12" s="17">
        <f>Data!BD13</f>
        <v>0</v>
      </c>
      <c r="AO12" s="17">
        <f>Data!BE13</f>
        <v>0</v>
      </c>
    </row>
    <row r="13" spans="1:41" ht="15">
      <c r="A13" s="15" t="str">
        <f>CONCATENATE(Data!A14, Data!G14, Data!K14)</f>
        <v>FREDY QUISPE</v>
      </c>
      <c r="B13" s="15" t="str">
        <f>CONCATENATE(Data!D14, Data!J14)</f>
        <v>AYA D. CAMANA</v>
      </c>
      <c r="C13" s="15" t="str">
        <f>Data!E14</f>
        <v>FREDY</v>
      </c>
      <c r="D13" s="15" t="str">
        <f>Data!F14</f>
        <v>QUISPE CCACHUCO</v>
      </c>
      <c r="E13" s="24">
        <f>Data!N14</f>
        <v>0</v>
      </c>
      <c r="F13" s="25">
        <f>Data!O14</f>
        <v>0</v>
      </c>
      <c r="G13" s="25">
        <f>Data!P14</f>
        <v>0</v>
      </c>
      <c r="H13" s="25" t="str">
        <f t="shared" si="0"/>
        <v>FREDY QUISPE</v>
      </c>
      <c r="J13" s="25" t="str">
        <f>IFERROR(VLOOKUP(B13,Hoja1!A:C,3,FALSE),"SIN GRUPO")</f>
        <v>CAMANA</v>
      </c>
      <c r="K13" s="25" t="str">
        <f>IFERROR(VLOOKUP(B13,Hoja1!A:C,2,FALSE),"SIN GRUPO")</f>
        <v>AYA</v>
      </c>
      <c r="L13" s="20">
        <f t="shared" si="1"/>
        <v>28.593925476074219</v>
      </c>
      <c r="M13" s="30">
        <f t="shared" si="2"/>
        <v>6.9885740740740748E-2</v>
      </c>
      <c r="N13" s="20">
        <f t="shared" si="3"/>
        <v>17.518020661542291</v>
      </c>
      <c r="O13" s="20">
        <f t="shared" si="4"/>
        <v>1.6322577777777778</v>
      </c>
      <c r="P13" s="30">
        <f>Data!T14</f>
        <v>6.8010740740740747E-2</v>
      </c>
      <c r="Q13" s="32">
        <f t="shared" si="5"/>
        <v>0.97317049257650712</v>
      </c>
      <c r="R13" s="30">
        <f>Data!AC14</f>
        <v>1.8749999999999999E-3</v>
      </c>
      <c r="S13" s="32">
        <f t="shared" si="6"/>
        <v>2.682950742349284E-2</v>
      </c>
      <c r="T13" s="19">
        <f>Data!AC14</f>
        <v>1.8749999999999999E-3</v>
      </c>
      <c r="U13" s="17">
        <f>Data!AD14</f>
        <v>0</v>
      </c>
      <c r="V13" s="20">
        <f>Data!AE14</f>
        <v>28.593925476074219</v>
      </c>
      <c r="W13" s="18">
        <f>Data!AF14</f>
        <v>16</v>
      </c>
      <c r="X13" s="19">
        <f>Data!AI14</f>
        <v>0</v>
      </c>
      <c r="Y13" s="18">
        <f>Data!AJ14</f>
        <v>0</v>
      </c>
      <c r="Z13" s="18">
        <f>Data!AK14</f>
        <v>0</v>
      </c>
      <c r="AA13" s="19">
        <f>Data!AM14</f>
        <v>0</v>
      </c>
      <c r="AB13" s="17">
        <f>Data!AN14</f>
        <v>0</v>
      </c>
      <c r="AC13" s="17">
        <f>Data!AO14</f>
        <v>0</v>
      </c>
      <c r="AD13" s="19">
        <f>Data!AQ14</f>
        <v>0</v>
      </c>
      <c r="AE13" s="17">
        <f>Data!AR14</f>
        <v>0</v>
      </c>
      <c r="AF13" s="17">
        <f>Data!AS14</f>
        <v>0</v>
      </c>
      <c r="AG13" s="19">
        <f>Data!AU14</f>
        <v>0</v>
      </c>
      <c r="AH13" s="17">
        <f>Data!AV14</f>
        <v>0</v>
      </c>
      <c r="AI13" s="17">
        <f>Data!AW14</f>
        <v>0</v>
      </c>
      <c r="AJ13" s="19">
        <f>Data!AY14</f>
        <v>0</v>
      </c>
      <c r="AK13" s="17">
        <f>Data!AZ14</f>
        <v>0</v>
      </c>
      <c r="AL13" s="17">
        <f>Data!BA14</f>
        <v>0</v>
      </c>
      <c r="AM13" s="19">
        <f>Data!BC14</f>
        <v>0</v>
      </c>
      <c r="AN13" s="17">
        <f>Data!BD14</f>
        <v>0</v>
      </c>
      <c r="AO13" s="17">
        <f>Data!BE14</f>
        <v>0</v>
      </c>
    </row>
    <row r="14" spans="1:41" ht="15">
      <c r="A14" s="15" t="str">
        <f>CONCATENATE(Data!A15, Data!G15, Data!K15)</f>
        <v>EDILBERTO RAMIREZ</v>
      </c>
      <c r="B14" s="15" t="str">
        <f>CONCATENATE(Data!D15, Data!J15)</f>
        <v>AYA D. CAMANA</v>
      </c>
      <c r="C14" s="15" t="str">
        <f>Data!E15</f>
        <v>EDILBERTO</v>
      </c>
      <c r="D14" s="15" t="str">
        <f>Data!F15</f>
        <v>RAMIREZ LARICO</v>
      </c>
      <c r="E14" s="24">
        <f>Data!N15</f>
        <v>0</v>
      </c>
      <c r="F14" s="25">
        <f>Data!O15</f>
        <v>0</v>
      </c>
      <c r="G14" s="25">
        <f>Data!P15</f>
        <v>0</v>
      </c>
      <c r="H14" s="25" t="str">
        <f t="shared" si="0"/>
        <v>EDILBERTO RAMIREZ</v>
      </c>
      <c r="J14" s="25" t="str">
        <f>IFERROR(VLOOKUP(B14,Hoja1!A:C,3,FALSE),"SIN GRUPO")</f>
        <v>CAMANA</v>
      </c>
      <c r="K14" s="25" t="str">
        <f>IFERROR(VLOOKUP(B14,Hoja1!A:C,2,FALSE),"SIN GRUPO")</f>
        <v>AYA</v>
      </c>
      <c r="L14" s="20">
        <f t="shared" si="1"/>
        <v>26.460853576660156</v>
      </c>
      <c r="M14" s="30">
        <f t="shared" si="2"/>
        <v>5.5537048611111112E-2</v>
      </c>
      <c r="N14" s="20">
        <f t="shared" si="3"/>
        <v>20.065520666144813</v>
      </c>
      <c r="O14" s="20">
        <f t="shared" si="4"/>
        <v>1.3187225</v>
      </c>
      <c r="P14" s="30">
        <f>Data!T15</f>
        <v>5.4946770833333332E-2</v>
      </c>
      <c r="Q14" s="32">
        <f t="shared" si="5"/>
        <v>0.98937145936740167</v>
      </c>
      <c r="R14" s="30">
        <f>Data!AC15</f>
        <v>5.9027777777777778E-4</v>
      </c>
      <c r="S14" s="32">
        <f t="shared" si="6"/>
        <v>1.0628540632598235E-2</v>
      </c>
      <c r="T14" s="19">
        <f>Data!AC15</f>
        <v>5.9027777777777778E-4</v>
      </c>
      <c r="U14" s="17">
        <f>Data!AD15</f>
        <v>0</v>
      </c>
      <c r="V14" s="20">
        <f>Data!AE15</f>
        <v>26.460853576660156</v>
      </c>
      <c r="W14" s="18">
        <f>Data!AF15</f>
        <v>10</v>
      </c>
      <c r="X14" s="19">
        <f>Data!AI15</f>
        <v>0</v>
      </c>
      <c r="Y14" s="18">
        <f>Data!AJ15</f>
        <v>0</v>
      </c>
      <c r="Z14" s="18">
        <f>Data!AK15</f>
        <v>0</v>
      </c>
      <c r="AA14" s="19">
        <f>Data!AM15</f>
        <v>0</v>
      </c>
      <c r="AB14" s="17">
        <f>Data!AN15</f>
        <v>0</v>
      </c>
      <c r="AC14" s="17">
        <f>Data!AO15</f>
        <v>0</v>
      </c>
      <c r="AD14" s="19">
        <f>Data!AQ15</f>
        <v>0</v>
      </c>
      <c r="AE14" s="17">
        <f>Data!AR15</f>
        <v>0</v>
      </c>
      <c r="AF14" s="17">
        <f>Data!AS15</f>
        <v>0</v>
      </c>
      <c r="AG14" s="19">
        <f>Data!AU15</f>
        <v>0</v>
      </c>
      <c r="AH14" s="17">
        <f>Data!AV15</f>
        <v>0</v>
      </c>
      <c r="AI14" s="17">
        <f>Data!AW15</f>
        <v>0</v>
      </c>
      <c r="AJ14" s="19">
        <f>Data!AY15</f>
        <v>0</v>
      </c>
      <c r="AK14" s="17">
        <f>Data!AZ15</f>
        <v>0</v>
      </c>
      <c r="AL14" s="17">
        <f>Data!BA15</f>
        <v>0</v>
      </c>
      <c r="AM14" s="19">
        <f>Data!BC15</f>
        <v>0</v>
      </c>
      <c r="AN14" s="17">
        <f>Data!BD15</f>
        <v>0</v>
      </c>
      <c r="AO14" s="17">
        <f>Data!BE15</f>
        <v>0</v>
      </c>
    </row>
    <row r="15" spans="1:41" ht="15">
      <c r="A15" s="15" t="str">
        <f>CONCATENATE(Data!A16, Data!G16, Data!K16)</f>
        <v>JAIME CHAVEZ</v>
      </c>
      <c r="B15" s="15" t="str">
        <f>CONCATENATE(Data!D16, Data!J16)</f>
        <v>AYA D. CAMANA</v>
      </c>
      <c r="C15" s="15" t="str">
        <f>Data!E16</f>
        <v>JAIME</v>
      </c>
      <c r="D15" s="15" t="str">
        <f>Data!F16</f>
        <v>CHAVEZ CONDORI</v>
      </c>
      <c r="E15" s="24">
        <f>Data!N16</f>
        <v>0</v>
      </c>
      <c r="F15" s="25">
        <f>Data!O16</f>
        <v>0</v>
      </c>
      <c r="G15" s="25">
        <f>Data!P16</f>
        <v>0</v>
      </c>
      <c r="H15" s="25" t="str">
        <f t="shared" si="0"/>
        <v>JAIME CHAVEZ</v>
      </c>
      <c r="J15" s="25" t="str">
        <f>IFERROR(VLOOKUP(B15,Hoja1!A:C,3,FALSE),"SIN GRUPO")</f>
        <v>CAMANA</v>
      </c>
      <c r="K15" s="25" t="str">
        <f>IFERROR(VLOOKUP(B15,Hoja1!A:C,2,FALSE),"SIN GRUPO")</f>
        <v>AYA</v>
      </c>
      <c r="L15" s="20">
        <f t="shared" si="1"/>
        <v>57.138893127441406</v>
      </c>
      <c r="M15" s="30">
        <f t="shared" si="2"/>
        <v>0.12536414351851852</v>
      </c>
      <c r="N15" s="20">
        <f t="shared" si="3"/>
        <v>19.877351364752467</v>
      </c>
      <c r="O15" s="20">
        <f t="shared" si="4"/>
        <v>2.8745727777777779</v>
      </c>
      <c r="P15" s="30">
        <f>Data!T16</f>
        <v>0.11977386574074074</v>
      </c>
      <c r="Q15" s="32">
        <f t="shared" si="5"/>
        <v>0.95540768180694347</v>
      </c>
      <c r="R15" s="30">
        <f>Data!AC16</f>
        <v>5.5902777777777773E-3</v>
      </c>
      <c r="S15" s="32">
        <f t="shared" si="6"/>
        <v>4.4592318193056486E-2</v>
      </c>
      <c r="T15" s="19">
        <f>Data!AC16</f>
        <v>5.5902777777777773E-3</v>
      </c>
      <c r="U15" s="17">
        <f>Data!AD16</f>
        <v>0</v>
      </c>
      <c r="V15" s="20">
        <f>Data!AE16</f>
        <v>57.138893127441406</v>
      </c>
      <c r="W15" s="18">
        <f>Data!AF16</f>
        <v>42</v>
      </c>
      <c r="X15" s="19">
        <f>Data!AI16</f>
        <v>0</v>
      </c>
      <c r="Y15" s="18">
        <f>Data!AJ16</f>
        <v>0</v>
      </c>
      <c r="Z15" s="18">
        <f>Data!AK16</f>
        <v>0</v>
      </c>
      <c r="AA15" s="19">
        <f>Data!AM16</f>
        <v>0</v>
      </c>
      <c r="AB15" s="17">
        <f>Data!AN16</f>
        <v>0</v>
      </c>
      <c r="AC15" s="17">
        <f>Data!AO16</f>
        <v>0</v>
      </c>
      <c r="AD15" s="19">
        <f>Data!AQ16</f>
        <v>0</v>
      </c>
      <c r="AE15" s="17">
        <f>Data!AR16</f>
        <v>0</v>
      </c>
      <c r="AF15" s="17">
        <f>Data!AS16</f>
        <v>0</v>
      </c>
      <c r="AG15" s="19">
        <f>Data!AU16</f>
        <v>0</v>
      </c>
      <c r="AH15" s="17">
        <f>Data!AV16</f>
        <v>0</v>
      </c>
      <c r="AI15" s="17">
        <f>Data!AW16</f>
        <v>0</v>
      </c>
      <c r="AJ15" s="19">
        <f>Data!AY16</f>
        <v>0</v>
      </c>
      <c r="AK15" s="17">
        <f>Data!AZ16</f>
        <v>0</v>
      </c>
      <c r="AL15" s="17">
        <f>Data!BA16</f>
        <v>0</v>
      </c>
      <c r="AM15" s="19">
        <f>Data!BC16</f>
        <v>0</v>
      </c>
      <c r="AN15" s="17">
        <f>Data!BD16</f>
        <v>0</v>
      </c>
      <c r="AO15" s="17">
        <f>Data!BE16</f>
        <v>0</v>
      </c>
    </row>
    <row r="16" spans="1:41" ht="15">
      <c r="A16" s="15" t="str">
        <f>CONCATENATE(Data!A17, Data!G17, Data!K17)</f>
        <v>RENATO_GALLARDO</v>
      </c>
      <c r="B16" s="15" t="str">
        <f>CONCATENATE(Data!D17, Data!J17)</f>
        <v>AYA D. PEDREGAL</v>
      </c>
      <c r="C16" s="15" t="str">
        <f>Data!E17</f>
        <v>RENATO ELEUTERIO</v>
      </c>
      <c r="D16" s="15" t="str">
        <f>Data!F17</f>
        <v>GALLARDO HUAYLLA</v>
      </c>
      <c r="E16" s="24">
        <f>Data!N17</f>
        <v>0</v>
      </c>
      <c r="F16" s="25">
        <f>Data!O17</f>
        <v>0</v>
      </c>
      <c r="G16" s="25">
        <f>Data!P17</f>
        <v>0</v>
      </c>
      <c r="H16" s="25" t="str">
        <f t="shared" si="0"/>
        <v>RENATO_GALLARDO</v>
      </c>
      <c r="J16" s="25" t="str">
        <f>IFERROR(VLOOKUP(B16,Hoja1!A:C,3,FALSE),"SIN GRUPO")</f>
        <v>PEDREGAL</v>
      </c>
      <c r="K16" s="25" t="str">
        <f>IFERROR(VLOOKUP(B16,Hoja1!A:C,2,FALSE),"SIN GRUPO")</f>
        <v>AYA</v>
      </c>
      <c r="L16" s="20">
        <f t="shared" si="1"/>
        <v>4.9603452682495117</v>
      </c>
      <c r="M16" s="30">
        <f t="shared" si="2"/>
        <v>8.2387384259259254E-3</v>
      </c>
      <c r="N16" s="20">
        <f t="shared" si="3"/>
        <v>25.192667555973802</v>
      </c>
      <c r="O16" s="20">
        <f t="shared" si="4"/>
        <v>0.19689638888888888</v>
      </c>
      <c r="P16" s="30">
        <f>Data!T17</f>
        <v>8.204016203703703E-3</v>
      </c>
      <c r="Q16" s="32">
        <f t="shared" si="5"/>
        <v>0.99578549282339668</v>
      </c>
      <c r="R16" s="30">
        <f>Data!AC17</f>
        <v>3.4722222222222222E-5</v>
      </c>
      <c r="S16" s="32">
        <f t="shared" si="6"/>
        <v>4.2145071766033042E-3</v>
      </c>
      <c r="T16" s="19">
        <f>Data!AC17</f>
        <v>3.4722222222222222E-5</v>
      </c>
      <c r="U16" s="17">
        <f>Data!AD17</f>
        <v>0</v>
      </c>
      <c r="V16" s="20">
        <f>Data!AE17</f>
        <v>4.9603452682495117</v>
      </c>
      <c r="W16" s="18">
        <f>Data!AF17</f>
        <v>2</v>
      </c>
      <c r="X16" s="19">
        <f>Data!AI17</f>
        <v>0</v>
      </c>
      <c r="Y16" s="18">
        <f>Data!AJ17</f>
        <v>0</v>
      </c>
      <c r="Z16" s="18">
        <f>Data!AK17</f>
        <v>0</v>
      </c>
      <c r="AA16" s="19">
        <f>Data!AM17</f>
        <v>0</v>
      </c>
      <c r="AB16" s="17">
        <f>Data!AN17</f>
        <v>0</v>
      </c>
      <c r="AC16" s="17">
        <f>Data!AO17</f>
        <v>0</v>
      </c>
      <c r="AD16" s="19">
        <f>Data!AQ17</f>
        <v>0</v>
      </c>
      <c r="AE16" s="17">
        <f>Data!AR17</f>
        <v>0</v>
      </c>
      <c r="AF16" s="17">
        <f>Data!AS17</f>
        <v>0</v>
      </c>
      <c r="AG16" s="19">
        <f>Data!AU17</f>
        <v>0</v>
      </c>
      <c r="AH16" s="17">
        <f>Data!AV17</f>
        <v>0</v>
      </c>
      <c r="AI16" s="17">
        <f>Data!AW17</f>
        <v>0</v>
      </c>
      <c r="AJ16" s="19">
        <f>Data!AY17</f>
        <v>0</v>
      </c>
      <c r="AK16" s="17">
        <f>Data!AZ17</f>
        <v>0</v>
      </c>
      <c r="AL16" s="17">
        <f>Data!BA17</f>
        <v>0</v>
      </c>
      <c r="AM16" s="19">
        <f>Data!BC17</f>
        <v>0</v>
      </c>
      <c r="AN16" s="17">
        <f>Data!BD17</f>
        <v>0</v>
      </c>
      <c r="AO16" s="17">
        <f>Data!BE17</f>
        <v>0</v>
      </c>
    </row>
    <row r="17" spans="1:41" ht="15">
      <c r="A17" s="15" t="str">
        <f>CONCATENATE(Data!A18, Data!G18, Data!K18)</f>
        <v>FERNANDO_PACHECO</v>
      </c>
      <c r="B17" s="15" t="str">
        <f>CONCATENATE(Data!D18, Data!J18)</f>
        <v>AYA D. PEDREGAL</v>
      </c>
      <c r="C17" s="15" t="str">
        <f>Data!E18</f>
        <v>FERNANDO JOSE</v>
      </c>
      <c r="D17" s="15" t="str">
        <f>Data!F18</f>
        <v>PACHECO CONDORI</v>
      </c>
      <c r="E17" s="24">
        <f>Data!N18</f>
        <v>0</v>
      </c>
      <c r="F17" s="25">
        <f>Data!O18</f>
        <v>0</v>
      </c>
      <c r="G17" s="25">
        <f>Data!P18</f>
        <v>0</v>
      </c>
      <c r="H17" s="25" t="str">
        <f t="shared" si="0"/>
        <v>FERNANDO_PACHECO</v>
      </c>
      <c r="J17" s="25" t="str">
        <f>IFERROR(VLOOKUP(B17,Hoja1!A:C,3,FALSE),"SIN GRUPO")</f>
        <v>PEDREGAL</v>
      </c>
      <c r="K17" s="25" t="str">
        <f>IFERROR(VLOOKUP(B17,Hoja1!A:C,2,FALSE),"SIN GRUPO")</f>
        <v>AYA</v>
      </c>
      <c r="L17" s="20">
        <f t="shared" si="1"/>
        <v>4.7233619689941406</v>
      </c>
      <c r="M17" s="30">
        <f t="shared" si="2"/>
        <v>9.3977662037037033E-3</v>
      </c>
      <c r="N17" s="20">
        <f t="shared" si="3"/>
        <v>20.941864741275083</v>
      </c>
      <c r="O17" s="20">
        <f t="shared" si="4"/>
        <v>0.22554638888888889</v>
      </c>
      <c r="P17" s="30">
        <f>Data!T18</f>
        <v>9.3977662037037033E-3</v>
      </c>
      <c r="Q17" s="32">
        <f t="shared" si="5"/>
        <v>1</v>
      </c>
      <c r="R17" s="30">
        <f>Data!AC18</f>
        <v>0</v>
      </c>
      <c r="S17" s="32">
        <f t="shared" si="6"/>
        <v>0</v>
      </c>
      <c r="T17" s="19">
        <f>Data!AC18</f>
        <v>0</v>
      </c>
      <c r="U17" s="17">
        <f>Data!AD18</f>
        <v>0</v>
      </c>
      <c r="V17" s="20">
        <f>Data!AE18</f>
        <v>4.7233619689941406</v>
      </c>
      <c r="W17" s="18">
        <f>Data!AF18</f>
        <v>2</v>
      </c>
      <c r="X17" s="19">
        <f>Data!AI18</f>
        <v>0</v>
      </c>
      <c r="Y17" s="18">
        <f>Data!AJ18</f>
        <v>0</v>
      </c>
      <c r="Z17" s="18">
        <f>Data!AK18</f>
        <v>0</v>
      </c>
      <c r="AA17" s="19">
        <f>Data!AM18</f>
        <v>0</v>
      </c>
      <c r="AB17" s="17">
        <f>Data!AN18</f>
        <v>0</v>
      </c>
      <c r="AC17" s="17">
        <f>Data!AO18</f>
        <v>0</v>
      </c>
      <c r="AD17" s="19">
        <f>Data!AQ18</f>
        <v>0</v>
      </c>
      <c r="AE17" s="17">
        <f>Data!AR18</f>
        <v>0</v>
      </c>
      <c r="AF17" s="17">
        <f>Data!AS18</f>
        <v>0</v>
      </c>
      <c r="AG17" s="19">
        <f>Data!AU18</f>
        <v>0</v>
      </c>
      <c r="AH17" s="17">
        <f>Data!AV18</f>
        <v>0</v>
      </c>
      <c r="AI17" s="17">
        <f>Data!AW18</f>
        <v>0</v>
      </c>
      <c r="AJ17" s="19">
        <f>Data!AY18</f>
        <v>0</v>
      </c>
      <c r="AK17" s="17">
        <f>Data!AZ18</f>
        <v>0</v>
      </c>
      <c r="AL17" s="17">
        <f>Data!BA18</f>
        <v>0</v>
      </c>
      <c r="AM17" s="19">
        <f>Data!BC18</f>
        <v>0</v>
      </c>
      <c r="AN17" s="17">
        <f>Data!BD18</f>
        <v>0</v>
      </c>
      <c r="AO17" s="17">
        <f>Data!BE18</f>
        <v>0</v>
      </c>
    </row>
    <row r="18" spans="1:41" ht="15">
      <c r="A18" s="15" t="str">
        <f>CONCATENATE(Data!A19, Data!G19, Data!K19)</f>
        <v>NELSON_CONZA</v>
      </c>
      <c r="B18" s="15" t="str">
        <f>CONCATENATE(Data!D19, Data!J19)</f>
        <v>AYA D. PEDREGAL</v>
      </c>
      <c r="C18" s="15" t="str">
        <f>Data!E19</f>
        <v>NELSON RAUL</v>
      </c>
      <c r="D18" s="15" t="str">
        <f>Data!F19</f>
        <v>CONZA CHARCA</v>
      </c>
      <c r="E18" s="24">
        <f>Data!N19</f>
        <v>0</v>
      </c>
      <c r="F18" s="25">
        <f>Data!O19</f>
        <v>0</v>
      </c>
      <c r="G18" s="25">
        <f>Data!P19</f>
        <v>0</v>
      </c>
      <c r="H18" s="25" t="str">
        <f t="shared" si="0"/>
        <v>NELSON_CONZA</v>
      </c>
      <c r="J18" s="25" t="str">
        <f>IFERROR(VLOOKUP(B18,Hoja1!A:C,3,FALSE),"SIN GRUPO")</f>
        <v>PEDREGAL</v>
      </c>
      <c r="K18" s="25" t="str">
        <f>IFERROR(VLOOKUP(B18,Hoja1!A:C,2,FALSE),"SIN GRUPO")</f>
        <v>AYA</v>
      </c>
      <c r="L18" s="20">
        <f t="shared" si="1"/>
        <v>5.571225643157959</v>
      </c>
      <c r="M18" s="30">
        <f t="shared" si="2"/>
        <v>8.7396874999999992E-3</v>
      </c>
      <c r="N18" s="20">
        <f t="shared" si="3"/>
        <v>26.702399139630401</v>
      </c>
      <c r="O18" s="20">
        <f t="shared" si="4"/>
        <v>0.20864138888888889</v>
      </c>
      <c r="P18" s="30">
        <f>Data!T19</f>
        <v>8.6933912037037032E-3</v>
      </c>
      <c r="Q18" s="32">
        <f t="shared" si="5"/>
        <v>0.99470275152329002</v>
      </c>
      <c r="R18" s="30">
        <f>Data!AC19</f>
        <v>4.6296296296296294E-5</v>
      </c>
      <c r="S18" s="32">
        <f t="shared" si="6"/>
        <v>5.2972484767099849E-3</v>
      </c>
      <c r="T18" s="19">
        <f>Data!AC19</f>
        <v>4.6296296296296294E-5</v>
      </c>
      <c r="U18" s="17">
        <f>Data!AD19</f>
        <v>0</v>
      </c>
      <c r="V18" s="20">
        <f>Data!AE19</f>
        <v>5.571225643157959</v>
      </c>
      <c r="W18" s="18">
        <f>Data!AF19</f>
        <v>2</v>
      </c>
      <c r="X18" s="19">
        <f>Data!AI19</f>
        <v>0</v>
      </c>
      <c r="Y18" s="18">
        <f>Data!AJ19</f>
        <v>0</v>
      </c>
      <c r="Z18" s="18">
        <f>Data!AK19</f>
        <v>0</v>
      </c>
      <c r="AA18" s="19">
        <f>Data!AM19</f>
        <v>0</v>
      </c>
      <c r="AB18" s="17">
        <f>Data!AN19</f>
        <v>0</v>
      </c>
      <c r="AC18" s="17">
        <f>Data!AO19</f>
        <v>0</v>
      </c>
      <c r="AD18" s="19">
        <f>Data!AQ19</f>
        <v>0</v>
      </c>
      <c r="AE18" s="17">
        <f>Data!AR19</f>
        <v>0</v>
      </c>
      <c r="AF18" s="17">
        <f>Data!AS19</f>
        <v>0</v>
      </c>
      <c r="AG18" s="19">
        <f>Data!AU19</f>
        <v>0</v>
      </c>
      <c r="AH18" s="17">
        <f>Data!AV19</f>
        <v>0</v>
      </c>
      <c r="AI18" s="17">
        <f>Data!AW19</f>
        <v>0</v>
      </c>
      <c r="AJ18" s="19">
        <f>Data!AY19</f>
        <v>0</v>
      </c>
      <c r="AK18" s="17">
        <f>Data!AZ19</f>
        <v>0</v>
      </c>
      <c r="AL18" s="17">
        <f>Data!BA19</f>
        <v>0</v>
      </c>
      <c r="AM18" s="19">
        <f>Data!BC19</f>
        <v>0</v>
      </c>
      <c r="AN18" s="17">
        <f>Data!BD19</f>
        <v>0</v>
      </c>
      <c r="AO18" s="17">
        <f>Data!BE19</f>
        <v>0</v>
      </c>
    </row>
    <row r="19" spans="1:41" ht="15">
      <c r="A19" s="15" t="str">
        <f>CONCATENATE(Data!A20, Data!G20, Data!K20)</f>
        <v>CAYETANO_HUAYLLAZO</v>
      </c>
      <c r="B19" s="15" t="str">
        <f>CONCATENATE(Data!D20, Data!J20)</f>
        <v>AYA D. PEDREGAL</v>
      </c>
      <c r="C19" s="15" t="str">
        <f>Data!E20</f>
        <v>CAYETANO DONATO</v>
      </c>
      <c r="D19" s="15" t="str">
        <f>Data!F20</f>
        <v>HUAYLLAZO CHOQUE</v>
      </c>
      <c r="E19" s="24">
        <f>Data!N20</f>
        <v>0</v>
      </c>
      <c r="F19" s="25">
        <f>Data!O20</f>
        <v>0</v>
      </c>
      <c r="G19" s="25">
        <f>Data!P20</f>
        <v>0</v>
      </c>
      <c r="H19" s="25" t="str">
        <f t="shared" si="0"/>
        <v>CAYETANO_HUAYLLAZO</v>
      </c>
      <c r="J19" s="25" t="str">
        <f>IFERROR(VLOOKUP(B19,Hoja1!A:C,3,FALSE),"SIN GRUPO")</f>
        <v>PEDREGAL</v>
      </c>
      <c r="K19" s="25" t="str">
        <f>IFERROR(VLOOKUP(B19,Hoja1!A:C,2,FALSE),"SIN GRUPO")</f>
        <v>AYA</v>
      </c>
      <c r="L19" s="20">
        <f t="shared" si="1"/>
        <v>5.397491455078125</v>
      </c>
      <c r="M19" s="30">
        <f t="shared" si="2"/>
        <v>7.2428240740740743E-3</v>
      </c>
      <c r="N19" s="20">
        <f t="shared" si="3"/>
        <v>31.050799383619243</v>
      </c>
      <c r="O19" s="20">
        <f t="shared" si="4"/>
        <v>0.17382777777777778</v>
      </c>
      <c r="P19" s="30">
        <f>Data!T20</f>
        <v>7.2428240740740743E-3</v>
      </c>
      <c r="Q19" s="32">
        <f t="shared" si="5"/>
        <v>1</v>
      </c>
      <c r="R19" s="30">
        <f>Data!AC20</f>
        <v>0</v>
      </c>
      <c r="S19" s="32">
        <f t="shared" si="6"/>
        <v>0</v>
      </c>
      <c r="T19" s="19">
        <f>Data!AC20</f>
        <v>0</v>
      </c>
      <c r="U19" s="17">
        <f>Data!AD20</f>
        <v>0</v>
      </c>
      <c r="V19" s="20">
        <f>Data!AE20</f>
        <v>5.397491455078125</v>
      </c>
      <c r="W19" s="18">
        <f>Data!AF20</f>
        <v>1</v>
      </c>
      <c r="X19" s="19">
        <f>Data!AI20</f>
        <v>0</v>
      </c>
      <c r="Y19" s="18">
        <f>Data!AJ20</f>
        <v>0</v>
      </c>
      <c r="Z19" s="18">
        <f>Data!AK20</f>
        <v>0</v>
      </c>
      <c r="AA19" s="19">
        <f>Data!AM20</f>
        <v>0</v>
      </c>
      <c r="AB19" s="17">
        <f>Data!AN20</f>
        <v>0</v>
      </c>
      <c r="AC19" s="17">
        <f>Data!AO20</f>
        <v>0</v>
      </c>
      <c r="AD19" s="19">
        <f>Data!AQ20</f>
        <v>0</v>
      </c>
      <c r="AE19" s="17">
        <f>Data!AR20</f>
        <v>0</v>
      </c>
      <c r="AF19" s="17">
        <f>Data!AS20</f>
        <v>0</v>
      </c>
      <c r="AG19" s="19">
        <f>Data!AU20</f>
        <v>0</v>
      </c>
      <c r="AH19" s="17">
        <f>Data!AV20</f>
        <v>0</v>
      </c>
      <c r="AI19" s="17">
        <f>Data!AW20</f>
        <v>0</v>
      </c>
      <c r="AJ19" s="19">
        <f>Data!AY20</f>
        <v>0</v>
      </c>
      <c r="AK19" s="17">
        <f>Data!AZ20</f>
        <v>0</v>
      </c>
      <c r="AL19" s="17">
        <f>Data!BA20</f>
        <v>0</v>
      </c>
      <c r="AM19" s="19">
        <f>Data!BC20</f>
        <v>0</v>
      </c>
      <c r="AN19" s="17">
        <f>Data!BD20</f>
        <v>0</v>
      </c>
      <c r="AO19" s="17">
        <f>Data!BE20</f>
        <v>0</v>
      </c>
    </row>
    <row r="20" spans="1:41" ht="15">
      <c r="A20" s="15" t="str">
        <f>CONCATENATE(Data!A21, Data!G21, Data!K21)</f>
        <v>PERCY ZAMUDIO</v>
      </c>
      <c r="B20" s="15" t="str">
        <f>CONCATENATE(Data!D21, Data!J21)</f>
        <v>AYA D. ATICO</v>
      </c>
      <c r="C20" s="15" t="str">
        <f>Data!E21</f>
        <v>PERCY LUIS</v>
      </c>
      <c r="D20" s="15" t="str">
        <f>Data!F21</f>
        <v>ZAMUDIO CHACON</v>
      </c>
      <c r="E20" s="24">
        <f>Data!N21</f>
        <v>0</v>
      </c>
      <c r="F20" s="25">
        <f>Data!O21</f>
        <v>0</v>
      </c>
      <c r="G20" s="25">
        <f>Data!P21</f>
        <v>0</v>
      </c>
      <c r="H20" s="25" t="str">
        <f t="shared" si="0"/>
        <v>PERCY ZAMUDIO</v>
      </c>
      <c r="J20" s="25" t="str">
        <f>IFERROR(VLOOKUP(B20,Hoja1!A:C,3,FALSE),"SIN GRUPO")</f>
        <v>SIN GRUPO</v>
      </c>
      <c r="K20" s="25" t="str">
        <f>IFERROR(VLOOKUP(B20,Hoja1!A:C,2,FALSE),"SIN GRUPO")</f>
        <v>SIN GRUPO</v>
      </c>
      <c r="L20" s="20">
        <f t="shared" si="1"/>
        <v>165.92898559570313</v>
      </c>
      <c r="M20" s="30">
        <f t="shared" si="2"/>
        <v>0.23793548611111109</v>
      </c>
      <c r="N20" s="20">
        <f t="shared" si="3"/>
        <v>29.44958402134467</v>
      </c>
      <c r="O20" s="20">
        <f t="shared" si="4"/>
        <v>5.6343405555555552</v>
      </c>
      <c r="P20" s="30">
        <f>Data!T21</f>
        <v>0.23476418981481481</v>
      </c>
      <c r="Q20" s="32">
        <f t="shared" si="5"/>
        <v>0.98667161276306914</v>
      </c>
      <c r="R20" s="30">
        <f>Data!AC21</f>
        <v>3.1712962962962962E-3</v>
      </c>
      <c r="S20" s="32">
        <f t="shared" si="6"/>
        <v>1.3328387236930958E-2</v>
      </c>
      <c r="T20" s="19">
        <f>Data!AC21</f>
        <v>3.1712962962962962E-3</v>
      </c>
      <c r="U20" s="17">
        <f>Data!AD21</f>
        <v>3</v>
      </c>
      <c r="V20" s="20">
        <f>Data!AE21</f>
        <v>165.92898559570313</v>
      </c>
      <c r="W20" s="18">
        <f>Data!AF21</f>
        <v>43</v>
      </c>
      <c r="X20" s="19">
        <f>Data!AI21</f>
        <v>0</v>
      </c>
      <c r="Y20" s="18">
        <f>Data!AJ21</f>
        <v>0</v>
      </c>
      <c r="Z20" s="18">
        <f>Data!AK21</f>
        <v>0</v>
      </c>
      <c r="AA20" s="19">
        <f>Data!AM21</f>
        <v>0</v>
      </c>
      <c r="AB20" s="17">
        <f>Data!AN21</f>
        <v>0</v>
      </c>
      <c r="AC20" s="17">
        <f>Data!AO21</f>
        <v>0</v>
      </c>
      <c r="AD20" s="19">
        <f>Data!AQ21</f>
        <v>0</v>
      </c>
      <c r="AE20" s="17">
        <f>Data!AR21</f>
        <v>0</v>
      </c>
      <c r="AF20" s="17">
        <f>Data!AS21</f>
        <v>0</v>
      </c>
      <c r="AG20" s="19">
        <f>Data!AU21</f>
        <v>0</v>
      </c>
      <c r="AH20" s="17">
        <f>Data!AV21</f>
        <v>0</v>
      </c>
      <c r="AI20" s="17">
        <f>Data!AW21</f>
        <v>0</v>
      </c>
      <c r="AJ20" s="19">
        <f>Data!AY21</f>
        <v>0</v>
      </c>
      <c r="AK20" s="17">
        <f>Data!AZ21</f>
        <v>0</v>
      </c>
      <c r="AL20" s="17">
        <f>Data!BA21</f>
        <v>0</v>
      </c>
      <c r="AM20" s="19">
        <f>Data!BC21</f>
        <v>0</v>
      </c>
      <c r="AN20" s="17">
        <f>Data!BD21</f>
        <v>0</v>
      </c>
      <c r="AO20" s="17">
        <f>Data!BE21</f>
        <v>0</v>
      </c>
    </row>
    <row r="21" spans="1:41" ht="15">
      <c r="A21" s="15" t="str">
        <f>CONCATENATE(Data!A22, Data!G22, Data!K22)</f>
        <v>GLOBER JARA</v>
      </c>
      <c r="B21" s="15" t="str">
        <f>CONCATENATE(Data!D22, Data!J22)</f>
        <v>AYA D. CHALA</v>
      </c>
      <c r="C21" s="15" t="str">
        <f>Data!E22</f>
        <v>GLOBER FELIPE</v>
      </c>
      <c r="D21" s="15" t="str">
        <f>Data!F22</f>
        <v>JARA MAKER</v>
      </c>
      <c r="E21" s="24">
        <f>Data!N22</f>
        <v>0</v>
      </c>
      <c r="F21" s="25">
        <f>Data!O22</f>
        <v>0</v>
      </c>
      <c r="G21" s="25">
        <f>Data!P22</f>
        <v>0</v>
      </c>
      <c r="H21" s="25" t="str">
        <f t="shared" si="0"/>
        <v>GLOBER JARA</v>
      </c>
      <c r="J21" s="25" t="str">
        <f>IFERROR(VLOOKUP(B21,Hoja1!A:C,3,FALSE),"SIN GRUPO")</f>
        <v>CHALA</v>
      </c>
      <c r="K21" s="25" t="str">
        <f>IFERROR(VLOOKUP(B21,Hoja1!A:C,2,FALSE),"SIN GRUPO")</f>
        <v>AYA</v>
      </c>
      <c r="L21" s="20">
        <f t="shared" si="1"/>
        <v>94.431190490722656</v>
      </c>
      <c r="M21" s="30">
        <f t="shared" si="2"/>
        <v>0.16696548611111112</v>
      </c>
      <c r="N21" s="20">
        <f t="shared" si="3"/>
        <v>23.71183659906972</v>
      </c>
      <c r="O21" s="20">
        <f t="shared" si="4"/>
        <v>3.9824494444444447</v>
      </c>
      <c r="P21" s="30">
        <f>Data!T22</f>
        <v>0.16593539351851852</v>
      </c>
      <c r="Q21" s="32">
        <f t="shared" si="5"/>
        <v>0.99383050583336074</v>
      </c>
      <c r="R21" s="30">
        <f>Data!AC22</f>
        <v>1.0300925925925926E-3</v>
      </c>
      <c r="S21" s="32">
        <f t="shared" si="6"/>
        <v>6.169494166639285E-3</v>
      </c>
      <c r="T21" s="19">
        <f>Data!AC22</f>
        <v>1.0300925925925926E-3</v>
      </c>
      <c r="U21" s="17">
        <f>Data!AD22</f>
        <v>0</v>
      </c>
      <c r="V21" s="20">
        <f>Data!AE22</f>
        <v>94.431190490722656</v>
      </c>
      <c r="W21" s="18">
        <f>Data!AF22</f>
        <v>39</v>
      </c>
      <c r="X21" s="19">
        <f>Data!AI22</f>
        <v>0</v>
      </c>
      <c r="Y21" s="18">
        <f>Data!AJ22</f>
        <v>0</v>
      </c>
      <c r="Z21" s="18">
        <f>Data!AK22</f>
        <v>0</v>
      </c>
      <c r="AA21" s="19">
        <f>Data!AM22</f>
        <v>0</v>
      </c>
      <c r="AB21" s="17">
        <f>Data!AN22</f>
        <v>0</v>
      </c>
      <c r="AC21" s="17">
        <f>Data!AO22</f>
        <v>0</v>
      </c>
      <c r="AD21" s="19">
        <f>Data!AQ22</f>
        <v>0</v>
      </c>
      <c r="AE21" s="17">
        <f>Data!AR22</f>
        <v>0</v>
      </c>
      <c r="AF21" s="17">
        <f>Data!AS22</f>
        <v>0</v>
      </c>
      <c r="AG21" s="19">
        <f>Data!AU22</f>
        <v>0</v>
      </c>
      <c r="AH21" s="17">
        <f>Data!AV22</f>
        <v>0</v>
      </c>
      <c r="AI21" s="17">
        <f>Data!AW22</f>
        <v>0</v>
      </c>
      <c r="AJ21" s="19">
        <f>Data!AY22</f>
        <v>0</v>
      </c>
      <c r="AK21" s="17">
        <f>Data!AZ22</f>
        <v>0</v>
      </c>
      <c r="AL21" s="17">
        <f>Data!BA22</f>
        <v>0</v>
      </c>
      <c r="AM21" s="19">
        <f>Data!BC22</f>
        <v>0</v>
      </c>
      <c r="AN21" s="17">
        <f>Data!BD22</f>
        <v>0</v>
      </c>
      <c r="AO21" s="17">
        <f>Data!BE22</f>
        <v>0</v>
      </c>
    </row>
    <row r="22" spans="1:41" ht="15">
      <c r="A22" s="15" t="str">
        <f>CONCATENATE(Data!A23, Data!G23, Data!K23)</f>
        <v>ALFREDO GONZALES</v>
      </c>
      <c r="B22" s="15" t="str">
        <f>CONCATENATE(Data!D23, Data!J23)</f>
        <v>AYA D. CHALA</v>
      </c>
      <c r="C22" s="15" t="str">
        <f>Data!E23</f>
        <v>ALFREDO MAGNO</v>
      </c>
      <c r="D22" s="15" t="str">
        <f>Data!F23</f>
        <v>GONZALES CHURA</v>
      </c>
      <c r="E22" s="24">
        <f>Data!N23</f>
        <v>0</v>
      </c>
      <c r="F22" s="25">
        <f>Data!O23</f>
        <v>0</v>
      </c>
      <c r="G22" s="25">
        <f>Data!P23</f>
        <v>0</v>
      </c>
      <c r="H22" s="25" t="str">
        <f t="shared" si="0"/>
        <v>ALFREDO GONZALES</v>
      </c>
      <c r="J22" s="25" t="str">
        <f>IFERROR(VLOOKUP(B22,Hoja1!A:C,3,FALSE),"SIN GRUPO")</f>
        <v>CHALA</v>
      </c>
      <c r="K22" s="25" t="str">
        <f>IFERROR(VLOOKUP(B22,Hoja1!A:C,2,FALSE),"SIN GRUPO")</f>
        <v>AYA</v>
      </c>
      <c r="L22" s="20">
        <f t="shared" si="1"/>
        <v>1.6835696697235107</v>
      </c>
      <c r="M22" s="30">
        <f t="shared" si="2"/>
        <v>8.1146296296296296E-3</v>
      </c>
      <c r="N22" s="20">
        <f t="shared" si="3"/>
        <v>9.4390485201846399</v>
      </c>
      <c r="O22" s="20">
        <f t="shared" si="4"/>
        <v>0.17836222222222223</v>
      </c>
      <c r="P22" s="30">
        <f>Data!T23</f>
        <v>7.4317592592592595E-3</v>
      </c>
      <c r="Q22" s="32">
        <f t="shared" si="5"/>
        <v>0.91584700700609323</v>
      </c>
      <c r="R22" s="30">
        <f>Data!AC23</f>
        <v>6.8287037037037036E-4</v>
      </c>
      <c r="S22" s="32">
        <f t="shared" si="6"/>
        <v>8.4152992993906744E-2</v>
      </c>
      <c r="T22" s="19">
        <f>Data!AC23</f>
        <v>6.8287037037037036E-4</v>
      </c>
      <c r="U22" s="17">
        <f>Data!AD23</f>
        <v>0</v>
      </c>
      <c r="V22" s="20">
        <f>Data!AE23</f>
        <v>1.6835696697235107</v>
      </c>
      <c r="W22" s="18">
        <f>Data!AF23</f>
        <v>2</v>
      </c>
      <c r="X22" s="19">
        <f>Data!AI23</f>
        <v>0</v>
      </c>
      <c r="Y22" s="18">
        <f>Data!AJ23</f>
        <v>0</v>
      </c>
      <c r="Z22" s="18">
        <f>Data!AK23</f>
        <v>0</v>
      </c>
      <c r="AA22" s="19">
        <f>Data!AM23</f>
        <v>0</v>
      </c>
      <c r="AB22" s="17">
        <f>Data!AN23</f>
        <v>0</v>
      </c>
      <c r="AC22" s="17">
        <f>Data!AO23</f>
        <v>0</v>
      </c>
      <c r="AD22" s="19">
        <f>Data!AQ23</f>
        <v>0</v>
      </c>
      <c r="AE22" s="17">
        <f>Data!AR23</f>
        <v>0</v>
      </c>
      <c r="AF22" s="17">
        <f>Data!AS23</f>
        <v>0</v>
      </c>
      <c r="AG22" s="19">
        <f>Data!AU23</f>
        <v>0</v>
      </c>
      <c r="AH22" s="17">
        <f>Data!AV23</f>
        <v>0</v>
      </c>
      <c r="AI22" s="17">
        <f>Data!AW23</f>
        <v>0</v>
      </c>
      <c r="AJ22" s="19">
        <f>Data!AY23</f>
        <v>0</v>
      </c>
      <c r="AK22" s="17">
        <f>Data!AZ23</f>
        <v>0</v>
      </c>
      <c r="AL22" s="17">
        <f>Data!BA23</f>
        <v>0</v>
      </c>
      <c r="AM22" s="19">
        <f>Data!BC23</f>
        <v>0</v>
      </c>
      <c r="AN22" s="17">
        <f>Data!BD23</f>
        <v>0</v>
      </c>
      <c r="AO22" s="17">
        <f>Data!BE23</f>
        <v>0</v>
      </c>
    </row>
    <row r="23" spans="1:41" ht="15">
      <c r="A23" s="15" t="str">
        <f>CONCATENATE(Data!A24, Data!G24, Data!K24)</f>
        <v>RODOLFO JARA</v>
      </c>
      <c r="B23" s="15" t="str">
        <f>CONCATENATE(Data!D24, Data!J24)</f>
        <v>AYA D. CHALA</v>
      </c>
      <c r="C23" s="15" t="str">
        <f>Data!E24</f>
        <v>RODOLFO JOSUE</v>
      </c>
      <c r="D23" s="15" t="str">
        <f>Data!F24</f>
        <v>JARA CARAZAS</v>
      </c>
      <c r="E23" s="24">
        <f>Data!N24</f>
        <v>0</v>
      </c>
      <c r="F23" s="25">
        <f>Data!O24</f>
        <v>0</v>
      </c>
      <c r="G23" s="25">
        <f>Data!P24</f>
        <v>0</v>
      </c>
      <c r="H23" s="25" t="str">
        <f t="shared" si="0"/>
        <v>RODOLFO JARA</v>
      </c>
      <c r="J23" s="25" t="str">
        <f>IFERROR(VLOOKUP(B23,Hoja1!A:C,3,FALSE),"SIN GRUPO")</f>
        <v>CHALA</v>
      </c>
      <c r="K23" s="25" t="str">
        <f>IFERROR(VLOOKUP(B23,Hoja1!A:C,2,FALSE),"SIN GRUPO")</f>
        <v>AYA</v>
      </c>
      <c r="L23" s="20">
        <f t="shared" si="1"/>
        <v>26.264799118041992</v>
      </c>
      <c r="M23" s="30">
        <f t="shared" si="2"/>
        <v>0.10119394675925926</v>
      </c>
      <c r="N23" s="20">
        <f t="shared" si="3"/>
        <v>11.026419320946681</v>
      </c>
      <c r="O23" s="20">
        <f t="shared" si="4"/>
        <v>2.3819880555555555</v>
      </c>
      <c r="P23" s="30">
        <f>Data!T24</f>
        <v>9.9249502314814816E-2</v>
      </c>
      <c r="Q23" s="32">
        <f t="shared" si="5"/>
        <v>0.98078497275068954</v>
      </c>
      <c r="R23" s="30">
        <f>Data!AC24</f>
        <v>1.9444444444444444E-3</v>
      </c>
      <c r="S23" s="32">
        <f t="shared" si="6"/>
        <v>1.9215027249310516E-2</v>
      </c>
      <c r="T23" s="19">
        <f>Data!AC24</f>
        <v>1.9444444444444444E-3</v>
      </c>
      <c r="U23" s="17">
        <f>Data!AD24</f>
        <v>0</v>
      </c>
      <c r="V23" s="20">
        <f>Data!AE24</f>
        <v>26.264799118041992</v>
      </c>
      <c r="W23" s="18">
        <f>Data!AF24</f>
        <v>41</v>
      </c>
      <c r="X23" s="19">
        <f>Data!AI24</f>
        <v>0</v>
      </c>
      <c r="Y23" s="18">
        <f>Data!AJ24</f>
        <v>0</v>
      </c>
      <c r="Z23" s="18">
        <f>Data!AK24</f>
        <v>0</v>
      </c>
      <c r="AA23" s="19">
        <f>Data!AM24</f>
        <v>0</v>
      </c>
      <c r="AB23" s="17">
        <f>Data!AN24</f>
        <v>0</v>
      </c>
      <c r="AC23" s="17">
        <f>Data!AO24</f>
        <v>0</v>
      </c>
      <c r="AD23" s="19">
        <f>Data!AQ24</f>
        <v>0</v>
      </c>
      <c r="AE23" s="17">
        <f>Data!AR24</f>
        <v>0</v>
      </c>
      <c r="AF23" s="17">
        <f>Data!AS24</f>
        <v>0</v>
      </c>
      <c r="AG23" s="19">
        <f>Data!AU24</f>
        <v>0</v>
      </c>
      <c r="AH23" s="17">
        <f>Data!AV24</f>
        <v>0</v>
      </c>
      <c r="AI23" s="17">
        <f>Data!AW24</f>
        <v>0</v>
      </c>
      <c r="AJ23" s="19">
        <f>Data!AY24</f>
        <v>0</v>
      </c>
      <c r="AK23" s="17">
        <f>Data!AZ24</f>
        <v>0</v>
      </c>
      <c r="AL23" s="17">
        <f>Data!BA24</f>
        <v>0</v>
      </c>
      <c r="AM23" s="19">
        <f>Data!BC24</f>
        <v>0</v>
      </c>
      <c r="AN23" s="17">
        <f>Data!BD24</f>
        <v>0</v>
      </c>
      <c r="AO23" s="17">
        <f>Data!BE24</f>
        <v>0</v>
      </c>
    </row>
    <row r="24" spans="1:41" ht="15">
      <c r="A24" s="15" t="str">
        <f>CONCATENATE(Data!A25, Data!G25, Data!K25)</f>
        <v>DIONICIO HUARCAYA</v>
      </c>
      <c r="B24" s="15" t="str">
        <f>CONCATENATE(Data!D25, Data!J25)</f>
        <v>AYA D. CHALA</v>
      </c>
      <c r="C24" s="15" t="str">
        <f>Data!E25</f>
        <v>DIONICIO DANIEL</v>
      </c>
      <c r="D24" s="15" t="str">
        <f>Data!F25</f>
        <v>HUARCAYA SALAZAR</v>
      </c>
      <c r="E24" s="24">
        <f>Data!N25</f>
        <v>0</v>
      </c>
      <c r="F24" s="25">
        <f>Data!O25</f>
        <v>0</v>
      </c>
      <c r="G24" s="25">
        <f>Data!P25</f>
        <v>0</v>
      </c>
      <c r="H24" s="25" t="str">
        <f t="shared" si="0"/>
        <v>DIONICIO HUARCAYA</v>
      </c>
      <c r="J24" s="25" t="str">
        <f>IFERROR(VLOOKUP(B24,Hoja1!A:C,3,FALSE),"SIN GRUPO")</f>
        <v>CHALA</v>
      </c>
      <c r="K24" s="25" t="str">
        <f>IFERROR(VLOOKUP(B24,Hoja1!A:C,2,FALSE),"SIN GRUPO")</f>
        <v>AYA</v>
      </c>
      <c r="L24" s="20">
        <f t="shared" si="1"/>
        <v>183.25340270996094</v>
      </c>
      <c r="M24" s="30">
        <f t="shared" si="2"/>
        <v>0.22696876157407406</v>
      </c>
      <c r="N24" s="20">
        <f t="shared" si="3"/>
        <v>34.650388679374068</v>
      </c>
      <c r="O24" s="20">
        <f t="shared" si="4"/>
        <v>5.2886391666666661</v>
      </c>
      <c r="P24" s="30">
        <f>Data!T25</f>
        <v>0.22035996527777776</v>
      </c>
      <c r="Q24" s="32">
        <f t="shared" si="5"/>
        <v>0.97088235292617819</v>
      </c>
      <c r="R24" s="30">
        <f>Data!AC25</f>
        <v>6.6087962962962966E-3</v>
      </c>
      <c r="S24" s="32">
        <f t="shared" si="6"/>
        <v>2.9117647073821806E-2</v>
      </c>
      <c r="T24" s="19">
        <f>Data!AC25</f>
        <v>6.6087962962962966E-3</v>
      </c>
      <c r="U24" s="17">
        <f>Data!AD25</f>
        <v>0</v>
      </c>
      <c r="V24" s="20">
        <f>Data!AE25</f>
        <v>183.25340270996094</v>
      </c>
      <c r="W24" s="18">
        <f>Data!AF25</f>
        <v>36</v>
      </c>
      <c r="X24" s="19">
        <f>Data!AI25</f>
        <v>0</v>
      </c>
      <c r="Y24" s="18">
        <f>Data!AJ25</f>
        <v>0</v>
      </c>
      <c r="Z24" s="18">
        <f>Data!AK25</f>
        <v>0</v>
      </c>
      <c r="AA24" s="19">
        <f>Data!AM25</f>
        <v>0</v>
      </c>
      <c r="AB24" s="17">
        <f>Data!AN25</f>
        <v>0</v>
      </c>
      <c r="AC24" s="17">
        <f>Data!AO25</f>
        <v>0</v>
      </c>
      <c r="AD24" s="19">
        <f>Data!AQ25</f>
        <v>0</v>
      </c>
      <c r="AE24" s="17">
        <f>Data!AR25</f>
        <v>0</v>
      </c>
      <c r="AF24" s="17">
        <f>Data!AS25</f>
        <v>0</v>
      </c>
      <c r="AG24" s="19">
        <f>Data!AU25</f>
        <v>0</v>
      </c>
      <c r="AH24" s="17">
        <f>Data!AV25</f>
        <v>0</v>
      </c>
      <c r="AI24" s="17">
        <f>Data!AW25</f>
        <v>0</v>
      </c>
      <c r="AJ24" s="19">
        <f>Data!AY25</f>
        <v>0</v>
      </c>
      <c r="AK24" s="17">
        <f>Data!AZ25</f>
        <v>0</v>
      </c>
      <c r="AL24" s="17">
        <f>Data!BA25</f>
        <v>0</v>
      </c>
      <c r="AM24" s="19">
        <f>Data!BC25</f>
        <v>0</v>
      </c>
      <c r="AN24" s="17">
        <f>Data!BD25</f>
        <v>0</v>
      </c>
      <c r="AO24" s="17">
        <f>Data!BE25</f>
        <v>0</v>
      </c>
    </row>
    <row r="25" spans="1:41" ht="15">
      <c r="A25" s="15" t="str">
        <f>CONCATENATE(Data!A26, Data!G26, Data!K26)</f>
        <v>JUAN ARIAS</v>
      </c>
      <c r="B25" s="15" t="str">
        <f>CONCATENATE(Data!D26, Data!J26)</f>
        <v>AYA D. CHALA</v>
      </c>
      <c r="C25" s="15" t="str">
        <f>Data!E26</f>
        <v>JUAN CARLOS</v>
      </c>
      <c r="D25" s="15" t="str">
        <f>Data!F26</f>
        <v>ARIAS BENITES</v>
      </c>
      <c r="E25" s="24">
        <f>Data!N26</f>
        <v>0</v>
      </c>
      <c r="F25" s="25">
        <f>Data!O26</f>
        <v>0</v>
      </c>
      <c r="G25" s="25">
        <f>Data!P26</f>
        <v>0</v>
      </c>
      <c r="H25" s="25" t="str">
        <f t="shared" si="0"/>
        <v>JUAN ARIAS</v>
      </c>
      <c r="J25" s="25" t="str">
        <f>IFERROR(VLOOKUP(B25,Hoja1!A:C,3,FALSE),"SIN GRUPO")</f>
        <v>CHALA</v>
      </c>
      <c r="K25" s="25" t="str">
        <f>IFERROR(VLOOKUP(B25,Hoja1!A:C,2,FALSE),"SIN GRUPO")</f>
        <v>AYA</v>
      </c>
      <c r="L25" s="20">
        <f t="shared" si="1"/>
        <v>18.410188674926758</v>
      </c>
      <c r="M25" s="30">
        <f t="shared" si="2"/>
        <v>7.9854375000000005E-2</v>
      </c>
      <c r="N25" s="20">
        <f t="shared" si="3"/>
        <v>10.152027524851553</v>
      </c>
      <c r="O25" s="20">
        <f t="shared" si="4"/>
        <v>1.8134494444444447</v>
      </c>
      <c r="P25" s="30">
        <f>Data!T26</f>
        <v>7.5560393518518523E-2</v>
      </c>
      <c r="Q25" s="32">
        <f t="shared" si="5"/>
        <v>0.94622734845170997</v>
      </c>
      <c r="R25" s="30">
        <f>Data!AC26</f>
        <v>4.2939814814814811E-3</v>
      </c>
      <c r="S25" s="32">
        <f t="shared" si="6"/>
        <v>5.3772651548290008E-2</v>
      </c>
      <c r="T25" s="19">
        <f>Data!AC26</f>
        <v>4.2939814814814811E-3</v>
      </c>
      <c r="U25" s="17">
        <f>Data!AD26</f>
        <v>0</v>
      </c>
      <c r="V25" s="20">
        <f>Data!AE26</f>
        <v>18.410188674926758</v>
      </c>
      <c r="W25" s="18">
        <f>Data!AF26</f>
        <v>37</v>
      </c>
      <c r="X25" s="19">
        <f>Data!AI26</f>
        <v>0</v>
      </c>
      <c r="Y25" s="18">
        <f>Data!AJ26</f>
        <v>0</v>
      </c>
      <c r="Z25" s="18">
        <f>Data!AK26</f>
        <v>0</v>
      </c>
      <c r="AA25" s="19">
        <f>Data!AM26</f>
        <v>0</v>
      </c>
      <c r="AB25" s="17">
        <f>Data!AN26</f>
        <v>0</v>
      </c>
      <c r="AC25" s="17">
        <f>Data!AO26</f>
        <v>0</v>
      </c>
      <c r="AD25" s="19">
        <f>Data!AQ26</f>
        <v>0</v>
      </c>
      <c r="AE25" s="17">
        <f>Data!AR26</f>
        <v>0</v>
      </c>
      <c r="AF25" s="17">
        <f>Data!AS26</f>
        <v>0</v>
      </c>
      <c r="AG25" s="19">
        <f>Data!AU26</f>
        <v>0</v>
      </c>
      <c r="AH25" s="17">
        <f>Data!AV26</f>
        <v>0</v>
      </c>
      <c r="AI25" s="17">
        <f>Data!AW26</f>
        <v>0</v>
      </c>
      <c r="AJ25" s="19">
        <f>Data!AY26</f>
        <v>0</v>
      </c>
      <c r="AK25" s="17">
        <f>Data!AZ26</f>
        <v>0</v>
      </c>
      <c r="AL25" s="17">
        <f>Data!BA26</f>
        <v>0</v>
      </c>
      <c r="AM25" s="19">
        <f>Data!BC26</f>
        <v>0</v>
      </c>
      <c r="AN25" s="17">
        <f>Data!BD26</f>
        <v>0</v>
      </c>
      <c r="AO25" s="17">
        <f>Data!BE26</f>
        <v>0</v>
      </c>
    </row>
    <row r="26" spans="1:41" ht="15">
      <c r="A26" s="15" t="str">
        <f>CONCATENATE(Data!A27, Data!G27, Data!K27)</f>
        <v>MOISES CONDORCHOA</v>
      </c>
      <c r="B26" s="15" t="str">
        <f>CONCATENATE(Data!D27, Data!J27)</f>
        <v>AYA D. CAMANA</v>
      </c>
      <c r="C26" s="15" t="str">
        <f>Data!E27</f>
        <v>MOISES RICHARD</v>
      </c>
      <c r="D26" s="15" t="str">
        <f>Data!F27</f>
        <v>CONDORCHOA SIERRA</v>
      </c>
      <c r="E26" s="24">
        <f>Data!N27</f>
        <v>0</v>
      </c>
      <c r="F26" s="25">
        <f>Data!O27</f>
        <v>0</v>
      </c>
      <c r="G26" s="25">
        <f>Data!P27</f>
        <v>0</v>
      </c>
      <c r="H26" s="25" t="str">
        <f t="shared" si="0"/>
        <v>MOISES CONDORCHOA</v>
      </c>
      <c r="J26" s="25" t="str">
        <f>IFERROR(VLOOKUP(B26,Hoja1!A:C,3,FALSE),"SIN GRUPO")</f>
        <v>CAMANA</v>
      </c>
      <c r="K26" s="25" t="str">
        <f>IFERROR(VLOOKUP(B26,Hoja1!A:C,2,FALSE),"SIN GRUPO")</f>
        <v>AYA</v>
      </c>
      <c r="L26" s="20">
        <f t="shared" si="1"/>
        <v>36.249351501464844</v>
      </c>
      <c r="M26" s="30">
        <f t="shared" si="2"/>
        <v>9.9982349537037024E-2</v>
      </c>
      <c r="N26" s="20">
        <f t="shared" si="3"/>
        <v>15.708463209973361</v>
      </c>
      <c r="O26" s="20">
        <f t="shared" si="4"/>
        <v>2.3076319444444442</v>
      </c>
      <c r="P26" s="30">
        <f>Data!T27</f>
        <v>9.6151331018518513E-2</v>
      </c>
      <c r="Q26" s="32">
        <f t="shared" si="5"/>
        <v>0.96168305169604595</v>
      </c>
      <c r="R26" s="30">
        <f>Data!AC27</f>
        <v>3.8310185185185183E-3</v>
      </c>
      <c r="S26" s="32">
        <f t="shared" si="6"/>
        <v>3.8316948303954115E-2</v>
      </c>
      <c r="T26" s="19">
        <f>Data!AC27</f>
        <v>3.8310185185185183E-3</v>
      </c>
      <c r="U26" s="17">
        <f>Data!AD27</f>
        <v>0</v>
      </c>
      <c r="V26" s="20">
        <f>Data!AE27</f>
        <v>36.249351501464844</v>
      </c>
      <c r="W26" s="18">
        <f>Data!AF27</f>
        <v>29</v>
      </c>
      <c r="X26" s="19">
        <f>Data!AI27</f>
        <v>0</v>
      </c>
      <c r="Y26" s="18">
        <f>Data!AJ27</f>
        <v>0</v>
      </c>
      <c r="Z26" s="18">
        <f>Data!AK27</f>
        <v>0</v>
      </c>
      <c r="AA26" s="19">
        <f>Data!AM27</f>
        <v>0</v>
      </c>
      <c r="AB26" s="17">
        <f>Data!AN27</f>
        <v>0</v>
      </c>
      <c r="AC26" s="17">
        <f>Data!AO27</f>
        <v>0</v>
      </c>
      <c r="AD26" s="19">
        <f>Data!AQ27</f>
        <v>0</v>
      </c>
      <c r="AE26" s="17">
        <f>Data!AR27</f>
        <v>0</v>
      </c>
      <c r="AF26" s="17">
        <f>Data!AS27</f>
        <v>0</v>
      </c>
      <c r="AG26" s="19">
        <f>Data!AU27</f>
        <v>0</v>
      </c>
      <c r="AH26" s="17">
        <f>Data!AV27</f>
        <v>0</v>
      </c>
      <c r="AI26" s="17">
        <f>Data!AW27</f>
        <v>0</v>
      </c>
      <c r="AJ26" s="19">
        <f>Data!AY27</f>
        <v>0</v>
      </c>
      <c r="AK26" s="17">
        <f>Data!AZ27</f>
        <v>0</v>
      </c>
      <c r="AL26" s="17">
        <f>Data!BA27</f>
        <v>0</v>
      </c>
      <c r="AM26" s="19">
        <f>Data!BC27</f>
        <v>0</v>
      </c>
      <c r="AN26" s="17">
        <f>Data!BD27</f>
        <v>0</v>
      </c>
      <c r="AO26" s="17">
        <f>Data!BE27</f>
        <v>0</v>
      </c>
    </row>
    <row r="27" spans="1:41" ht="15">
      <c r="A27" s="15" t="str">
        <f>CONCATENATE(Data!A28, Data!G28, Data!K28)</f>
        <v>JUAN_GALLEGOS1</v>
      </c>
      <c r="B27" s="15" t="str">
        <f>CONCATENATE(Data!D28, Data!J28)</f>
        <v>AYA D. PEDREGAL</v>
      </c>
      <c r="C27" s="15" t="str">
        <f>Data!E28</f>
        <v>JUAN FREDY</v>
      </c>
      <c r="D27" s="15" t="str">
        <f>Data!F28</f>
        <v>GALLEGOS NUÑEZ</v>
      </c>
      <c r="E27" s="24">
        <f>Data!N28</f>
        <v>0</v>
      </c>
      <c r="F27" s="25">
        <f>Data!O28</f>
        <v>0</v>
      </c>
      <c r="G27" s="25">
        <f>Data!P28</f>
        <v>0</v>
      </c>
      <c r="H27" s="25" t="str">
        <f t="shared" si="0"/>
        <v>JUAN_GALLEGOS1</v>
      </c>
      <c r="J27" s="25" t="str">
        <f>IFERROR(VLOOKUP(B27,Hoja1!A:C,3,FALSE),"SIN GRUPO")</f>
        <v>PEDREGAL</v>
      </c>
      <c r="K27" s="25" t="str">
        <f>IFERROR(VLOOKUP(B27,Hoja1!A:C,2,FALSE),"SIN GRUPO")</f>
        <v>AYA</v>
      </c>
      <c r="L27" s="20">
        <f t="shared" si="1"/>
        <v>6.1254482269287109</v>
      </c>
      <c r="M27" s="30">
        <f t="shared" si="2"/>
        <v>1.3135648148148148E-2</v>
      </c>
      <c r="N27" s="20">
        <f t="shared" si="3"/>
        <v>20.363104954145605</v>
      </c>
      <c r="O27" s="20">
        <f t="shared" si="4"/>
        <v>0.30081111111111114</v>
      </c>
      <c r="P27" s="30">
        <f>Data!T28</f>
        <v>1.2533796296296296E-2</v>
      </c>
      <c r="Q27" s="32">
        <f t="shared" si="5"/>
        <v>0.95418179254925461</v>
      </c>
      <c r="R27" s="30">
        <f>Data!AC28</f>
        <v>6.018518518518519E-4</v>
      </c>
      <c r="S27" s="32">
        <f t="shared" si="6"/>
        <v>4.5818207450745434E-2</v>
      </c>
      <c r="T27" s="19">
        <f>Data!AC28</f>
        <v>6.018518518518519E-4</v>
      </c>
      <c r="U27" s="17">
        <f>Data!AD28</f>
        <v>0</v>
      </c>
      <c r="V27" s="20">
        <f>Data!AE28</f>
        <v>6.1254482269287109</v>
      </c>
      <c r="W27" s="18">
        <f>Data!AF28</f>
        <v>2</v>
      </c>
      <c r="X27" s="19">
        <f>Data!AI28</f>
        <v>0</v>
      </c>
      <c r="Y27" s="18">
        <f>Data!AJ28</f>
        <v>0</v>
      </c>
      <c r="Z27" s="18">
        <f>Data!AK28</f>
        <v>0</v>
      </c>
      <c r="AA27" s="19">
        <f>Data!AM28</f>
        <v>0</v>
      </c>
      <c r="AB27" s="17">
        <f>Data!AN28</f>
        <v>0</v>
      </c>
      <c r="AC27" s="17">
        <f>Data!AO28</f>
        <v>0</v>
      </c>
      <c r="AD27" s="19">
        <f>Data!AQ28</f>
        <v>0</v>
      </c>
      <c r="AE27" s="17">
        <f>Data!AR28</f>
        <v>0</v>
      </c>
      <c r="AF27" s="17">
        <f>Data!AS28</f>
        <v>0</v>
      </c>
      <c r="AG27" s="19">
        <f>Data!AU28</f>
        <v>0</v>
      </c>
      <c r="AH27" s="17">
        <f>Data!AV28</f>
        <v>0</v>
      </c>
      <c r="AI27" s="17">
        <f>Data!AW28</f>
        <v>0</v>
      </c>
      <c r="AJ27" s="19">
        <f>Data!AY28</f>
        <v>0</v>
      </c>
      <c r="AK27" s="17">
        <f>Data!AZ28</f>
        <v>0</v>
      </c>
      <c r="AL27" s="17">
        <f>Data!BA28</f>
        <v>0</v>
      </c>
      <c r="AM27" s="19">
        <f>Data!BC28</f>
        <v>0</v>
      </c>
      <c r="AN27" s="17">
        <f>Data!BD28</f>
        <v>0</v>
      </c>
      <c r="AO27" s="17">
        <f>Data!BE28</f>
        <v>0</v>
      </c>
    </row>
    <row r="28" spans="1:41" ht="15">
      <c r="A28" s="15" t="str">
        <f>CONCATENATE(Data!A29, Data!G29, Data!K29)</f>
        <v>EDWAR_QUISPE</v>
      </c>
      <c r="B28" s="15" t="str">
        <f>CONCATENATE(Data!D29, Data!J29)</f>
        <v>AYA D. PEDREGAL</v>
      </c>
      <c r="C28" s="15" t="str">
        <f>Data!E29</f>
        <v>EDWAR</v>
      </c>
      <c r="D28" s="15" t="str">
        <f>Data!F29</f>
        <v>QUISPE CHINO</v>
      </c>
      <c r="E28" s="24">
        <f>Data!N29</f>
        <v>0</v>
      </c>
      <c r="F28" s="25">
        <f>Data!O29</f>
        <v>0</v>
      </c>
      <c r="G28" s="25">
        <f>Data!P29</f>
        <v>0</v>
      </c>
      <c r="H28" s="25" t="str">
        <f t="shared" si="0"/>
        <v>EDWAR_QUISPE</v>
      </c>
      <c r="J28" s="25" t="str">
        <f>IFERROR(VLOOKUP(B28,Hoja1!A:C,3,FALSE),"SIN GRUPO")</f>
        <v>PEDREGAL</v>
      </c>
      <c r="K28" s="25" t="str">
        <f>IFERROR(VLOOKUP(B28,Hoja1!A:C,2,FALSE),"SIN GRUPO")</f>
        <v>AYA</v>
      </c>
      <c r="L28" s="20">
        <f t="shared" si="1"/>
        <v>5.5233845710754395</v>
      </c>
      <c r="M28" s="30">
        <f t="shared" si="2"/>
        <v>1.0530127314814815E-2</v>
      </c>
      <c r="N28" s="20">
        <f t="shared" si="3"/>
        <v>22.172299218302772</v>
      </c>
      <c r="O28" s="20">
        <f t="shared" si="4"/>
        <v>0.24911194444444446</v>
      </c>
      <c r="P28" s="30">
        <f>Data!T29</f>
        <v>1.0379664351851852E-2</v>
      </c>
      <c r="Q28" s="32">
        <f t="shared" si="5"/>
        <v>0.985711192422975</v>
      </c>
      <c r="R28" s="30">
        <f>Data!AC29</f>
        <v>1.5046296296296297E-4</v>
      </c>
      <c r="S28" s="32">
        <f t="shared" si="6"/>
        <v>1.4288807577024916E-2</v>
      </c>
      <c r="T28" s="19">
        <f>Data!AC29</f>
        <v>1.5046296296296297E-4</v>
      </c>
      <c r="U28" s="17">
        <f>Data!AD29</f>
        <v>0</v>
      </c>
      <c r="V28" s="20">
        <f>Data!AE29</f>
        <v>5.5233845710754395</v>
      </c>
      <c r="W28" s="18">
        <f>Data!AF29</f>
        <v>2</v>
      </c>
      <c r="X28" s="19">
        <f>Data!AI29</f>
        <v>0</v>
      </c>
      <c r="Y28" s="18">
        <f>Data!AJ29</f>
        <v>0</v>
      </c>
      <c r="Z28" s="18">
        <f>Data!AK29</f>
        <v>0</v>
      </c>
      <c r="AA28" s="19">
        <f>Data!AM29</f>
        <v>0</v>
      </c>
      <c r="AB28" s="17">
        <f>Data!AN29</f>
        <v>0</v>
      </c>
      <c r="AC28" s="17">
        <f>Data!AO29</f>
        <v>0</v>
      </c>
      <c r="AD28" s="19">
        <f>Data!AQ29</f>
        <v>0</v>
      </c>
      <c r="AE28" s="17">
        <f>Data!AR29</f>
        <v>0</v>
      </c>
      <c r="AF28" s="17">
        <f>Data!AS29</f>
        <v>0</v>
      </c>
      <c r="AG28" s="19">
        <f>Data!AU29</f>
        <v>0</v>
      </c>
      <c r="AH28" s="17">
        <f>Data!AV29</f>
        <v>0</v>
      </c>
      <c r="AI28" s="17">
        <f>Data!AW29</f>
        <v>0</v>
      </c>
      <c r="AJ28" s="19">
        <f>Data!AY29</f>
        <v>0</v>
      </c>
      <c r="AK28" s="17">
        <f>Data!AZ29</f>
        <v>0</v>
      </c>
      <c r="AL28" s="17">
        <f>Data!BA29</f>
        <v>0</v>
      </c>
      <c r="AM28" s="19">
        <f>Data!BC29</f>
        <v>0</v>
      </c>
      <c r="AN28" s="17">
        <f>Data!BD29</f>
        <v>0</v>
      </c>
      <c r="AO28" s="17">
        <f>Data!BE29</f>
        <v>0</v>
      </c>
    </row>
    <row r="29" spans="1:41" ht="15">
      <c r="A29" s="15" t="str">
        <f>CONCATENATE(Data!A30, Data!G30, Data!K30)</f>
        <v>VIRGILIO_HUAYCHO</v>
      </c>
      <c r="B29" s="15" t="str">
        <f>CONCATENATE(Data!D30, Data!J30)</f>
        <v>AYA D. PEDREGAL</v>
      </c>
      <c r="C29" s="15" t="str">
        <f>Data!E30</f>
        <v>VIRGILIO</v>
      </c>
      <c r="D29" s="15" t="str">
        <f>Data!F30</f>
        <v>HUAYCHO TORRES</v>
      </c>
      <c r="E29" s="24">
        <f>Data!N30</f>
        <v>0</v>
      </c>
      <c r="F29" s="25">
        <f>Data!O30</f>
        <v>0</v>
      </c>
      <c r="G29" s="25">
        <f>Data!P30</f>
        <v>0</v>
      </c>
      <c r="H29" s="25" t="str">
        <f t="shared" si="0"/>
        <v>VIRGILIO_HUAYCHO</v>
      </c>
      <c r="J29" s="25" t="str">
        <f>IFERROR(VLOOKUP(B29,Hoja1!A:C,3,FALSE),"SIN GRUPO")</f>
        <v>PEDREGAL</v>
      </c>
      <c r="K29" s="25" t="str">
        <f>IFERROR(VLOOKUP(B29,Hoja1!A:C,2,FALSE),"SIN GRUPO")</f>
        <v>AYA</v>
      </c>
      <c r="L29" s="20">
        <f t="shared" si="1"/>
        <v>0.55799514055252075</v>
      </c>
      <c r="M29" s="30">
        <f t="shared" si="2"/>
        <v>7.291666666666667E-4</v>
      </c>
      <c r="N29" s="20">
        <f t="shared" si="3"/>
        <v>31.885436603001182</v>
      </c>
      <c r="O29" s="20">
        <f t="shared" si="4"/>
        <v>1.7500000000000002E-2</v>
      </c>
      <c r="P29" s="30">
        <f>Data!T30</f>
        <v>7.291666666666667E-4</v>
      </c>
      <c r="Q29" s="32">
        <f t="shared" si="5"/>
        <v>1</v>
      </c>
      <c r="R29" s="30">
        <f>Data!AC30</f>
        <v>0</v>
      </c>
      <c r="S29" s="32">
        <f t="shared" si="6"/>
        <v>0</v>
      </c>
      <c r="T29" s="19">
        <f>Data!AC30</f>
        <v>0</v>
      </c>
      <c r="U29" s="17">
        <f>Data!AD30</f>
        <v>0</v>
      </c>
      <c r="V29" s="20">
        <f>Data!AE30</f>
        <v>0.55799514055252075</v>
      </c>
      <c r="W29" s="18">
        <f>Data!AF30</f>
        <v>1</v>
      </c>
      <c r="X29" s="19">
        <f>Data!AI30</f>
        <v>0</v>
      </c>
      <c r="Y29" s="18">
        <f>Data!AJ30</f>
        <v>0</v>
      </c>
      <c r="Z29" s="18">
        <f>Data!AK30</f>
        <v>0</v>
      </c>
      <c r="AA29" s="19">
        <f>Data!AM30</f>
        <v>0</v>
      </c>
      <c r="AB29" s="17">
        <f>Data!AN30</f>
        <v>0</v>
      </c>
      <c r="AC29" s="17">
        <f>Data!AO30</f>
        <v>0</v>
      </c>
      <c r="AD29" s="19">
        <f>Data!AQ30</f>
        <v>0</v>
      </c>
      <c r="AE29" s="17">
        <f>Data!AR30</f>
        <v>0</v>
      </c>
      <c r="AF29" s="17">
        <f>Data!AS30</f>
        <v>0</v>
      </c>
      <c r="AG29" s="19">
        <f>Data!AU30</f>
        <v>0</v>
      </c>
      <c r="AH29" s="17">
        <f>Data!AV30</f>
        <v>0</v>
      </c>
      <c r="AI29" s="17">
        <f>Data!AW30</f>
        <v>0</v>
      </c>
      <c r="AJ29" s="19">
        <f>Data!AY30</f>
        <v>0</v>
      </c>
      <c r="AK29" s="17">
        <f>Data!AZ30</f>
        <v>0</v>
      </c>
      <c r="AL29" s="17">
        <f>Data!BA30</f>
        <v>0</v>
      </c>
      <c r="AM29" s="19">
        <f>Data!BC30</f>
        <v>0</v>
      </c>
      <c r="AN29" s="17">
        <f>Data!BD30</f>
        <v>0</v>
      </c>
      <c r="AO29" s="17">
        <f>Data!BE30</f>
        <v>0</v>
      </c>
    </row>
    <row r="30" spans="1:41" ht="15">
      <c r="A30" s="15" t="str">
        <f>CONCATENATE(Data!A31, Data!G31, Data!K31)</f>
        <v>EDWIN_ALVARES</v>
      </c>
      <c r="B30" s="15" t="str">
        <f>CONCATENATE(Data!D31, Data!J31)</f>
        <v>AYA D. PEDREGAL</v>
      </c>
      <c r="C30" s="15" t="str">
        <f>Data!E31</f>
        <v>EDWIN</v>
      </c>
      <c r="D30" s="15" t="str">
        <f>Data!F31</f>
        <v>ALVARES HUAMAN</v>
      </c>
      <c r="E30" s="24">
        <f>Data!N31</f>
        <v>0</v>
      </c>
      <c r="F30" s="25">
        <f>Data!O31</f>
        <v>0</v>
      </c>
      <c r="G30" s="25">
        <f>Data!P31</f>
        <v>0</v>
      </c>
      <c r="H30" s="25" t="str">
        <f t="shared" si="0"/>
        <v>EDWIN_ALVARES</v>
      </c>
      <c r="J30" s="25" t="str">
        <f>IFERROR(VLOOKUP(B30,Hoja1!A:C,3,FALSE),"SIN GRUPO")</f>
        <v>PEDREGAL</v>
      </c>
      <c r="K30" s="25" t="str">
        <f>IFERROR(VLOOKUP(B30,Hoja1!A:C,2,FALSE),"SIN GRUPO")</f>
        <v>AYA</v>
      </c>
      <c r="L30" s="20">
        <f t="shared" si="1"/>
        <v>78.889564514160156</v>
      </c>
      <c r="M30" s="30">
        <f t="shared" si="2"/>
        <v>0.10223256944444443</v>
      </c>
      <c r="N30" s="20">
        <f t="shared" si="3"/>
        <v>32.532174188022971</v>
      </c>
      <c r="O30" s="20">
        <f t="shared" si="4"/>
        <v>2.4249705555555554</v>
      </c>
      <c r="P30" s="30">
        <f>Data!T31</f>
        <v>0.10104043981481481</v>
      </c>
      <c r="Q30" s="32">
        <f t="shared" si="5"/>
        <v>0.98833904267389605</v>
      </c>
      <c r="R30" s="30">
        <f>Data!AC31</f>
        <v>1.1921296296296296E-3</v>
      </c>
      <c r="S30" s="32">
        <f t="shared" si="6"/>
        <v>1.1660957326103992E-2</v>
      </c>
      <c r="T30" s="19">
        <f>Data!AC31</f>
        <v>1.1921296296296296E-3</v>
      </c>
      <c r="U30" s="17">
        <f>Data!AD31</f>
        <v>0</v>
      </c>
      <c r="V30" s="20">
        <f>Data!AE31</f>
        <v>78.889564514160156</v>
      </c>
      <c r="W30" s="18">
        <f>Data!AF31</f>
        <v>19</v>
      </c>
      <c r="X30" s="19">
        <f>Data!AI31</f>
        <v>0</v>
      </c>
      <c r="Y30" s="18">
        <f>Data!AJ31</f>
        <v>0</v>
      </c>
      <c r="Z30" s="18">
        <f>Data!AK31</f>
        <v>0</v>
      </c>
      <c r="AA30" s="19">
        <f>Data!AM31</f>
        <v>0</v>
      </c>
      <c r="AB30" s="17">
        <f>Data!AN31</f>
        <v>0</v>
      </c>
      <c r="AC30" s="17">
        <f>Data!AO31</f>
        <v>0</v>
      </c>
      <c r="AD30" s="19">
        <f>Data!AQ31</f>
        <v>0</v>
      </c>
      <c r="AE30" s="17">
        <f>Data!AR31</f>
        <v>0</v>
      </c>
      <c r="AF30" s="17">
        <f>Data!AS31</f>
        <v>0</v>
      </c>
      <c r="AG30" s="19">
        <f>Data!AU31</f>
        <v>0</v>
      </c>
      <c r="AH30" s="17">
        <f>Data!AV31</f>
        <v>0</v>
      </c>
      <c r="AI30" s="17">
        <f>Data!AW31</f>
        <v>0</v>
      </c>
      <c r="AJ30" s="19">
        <f>Data!AY31</f>
        <v>0</v>
      </c>
      <c r="AK30" s="17">
        <f>Data!AZ31</f>
        <v>0</v>
      </c>
      <c r="AL30" s="17">
        <f>Data!BA31</f>
        <v>0</v>
      </c>
      <c r="AM30" s="19">
        <f>Data!BC31</f>
        <v>0</v>
      </c>
      <c r="AN30" s="17">
        <f>Data!BD31</f>
        <v>0</v>
      </c>
      <c r="AO30" s="17">
        <f>Data!BE31</f>
        <v>0</v>
      </c>
    </row>
    <row r="31" spans="1:41" ht="15">
      <c r="A31" s="15" t="str">
        <f>CONCATENATE(Data!A32, Data!G32, Data!K32)</f>
        <v>ROBIN_YUCRA</v>
      </c>
      <c r="B31" s="15" t="str">
        <f>CONCATENATE(Data!D32, Data!J32)</f>
        <v>AYA D. PEDREGAL</v>
      </c>
      <c r="C31" s="15" t="str">
        <f>Data!E32</f>
        <v>ROBIN WILFREDO</v>
      </c>
      <c r="D31" s="15" t="str">
        <f>Data!F32</f>
        <v>YUCRA SOTO</v>
      </c>
      <c r="E31" s="24">
        <f>Data!N32</f>
        <v>0</v>
      </c>
      <c r="F31" s="25">
        <f>Data!O32</f>
        <v>0</v>
      </c>
      <c r="G31" s="25">
        <f>Data!P32</f>
        <v>0</v>
      </c>
      <c r="H31" s="25" t="str">
        <f t="shared" si="0"/>
        <v>ROBIN_YUCRA</v>
      </c>
      <c r="J31" s="25" t="str">
        <f>IFERROR(VLOOKUP(B31,Hoja1!A:C,3,FALSE),"SIN GRUPO")</f>
        <v>PEDREGAL</v>
      </c>
      <c r="K31" s="25" t="str">
        <f>IFERROR(VLOOKUP(B31,Hoja1!A:C,2,FALSE),"SIN GRUPO")</f>
        <v>AYA</v>
      </c>
      <c r="L31" s="20">
        <f t="shared" si="1"/>
        <v>5.4251561164855957</v>
      </c>
      <c r="M31" s="30">
        <f t="shared" si="2"/>
        <v>1.0694490740740741E-2</v>
      </c>
      <c r="N31" s="20">
        <f t="shared" si="3"/>
        <v>21.251879229413738</v>
      </c>
      <c r="O31" s="20">
        <f t="shared" si="4"/>
        <v>0.25527888888888889</v>
      </c>
      <c r="P31" s="30">
        <f>Data!T32</f>
        <v>1.0636620370370371E-2</v>
      </c>
      <c r="Q31" s="32">
        <f t="shared" si="5"/>
        <v>0.99458876801399132</v>
      </c>
      <c r="R31" s="30">
        <f>Data!AC32</f>
        <v>5.7870370370370373E-5</v>
      </c>
      <c r="S31" s="32">
        <f t="shared" si="6"/>
        <v>5.411231986008719E-3</v>
      </c>
      <c r="T31" s="19">
        <f>Data!AC32</f>
        <v>5.7870370370370373E-5</v>
      </c>
      <c r="U31" s="17">
        <f>Data!AD32</f>
        <v>0</v>
      </c>
      <c r="V31" s="20">
        <f>Data!AE32</f>
        <v>5.4251561164855957</v>
      </c>
      <c r="W31" s="18">
        <f>Data!AF32</f>
        <v>2</v>
      </c>
      <c r="X31" s="19">
        <f>Data!AI32</f>
        <v>0</v>
      </c>
      <c r="Y31" s="18">
        <f>Data!AJ32</f>
        <v>0</v>
      </c>
      <c r="Z31" s="18">
        <f>Data!AK32</f>
        <v>0</v>
      </c>
      <c r="AA31" s="19">
        <f>Data!AM32</f>
        <v>0</v>
      </c>
      <c r="AB31" s="17">
        <f>Data!AN32</f>
        <v>0</v>
      </c>
      <c r="AC31" s="17">
        <f>Data!AO32</f>
        <v>0</v>
      </c>
      <c r="AD31" s="19">
        <f>Data!AQ32</f>
        <v>0</v>
      </c>
      <c r="AE31" s="17">
        <f>Data!AR32</f>
        <v>0</v>
      </c>
      <c r="AF31" s="17">
        <f>Data!AS32</f>
        <v>0</v>
      </c>
      <c r="AG31" s="19">
        <f>Data!AU32</f>
        <v>0</v>
      </c>
      <c r="AH31" s="17">
        <f>Data!AV32</f>
        <v>0</v>
      </c>
      <c r="AI31" s="17">
        <f>Data!AW32</f>
        <v>0</v>
      </c>
      <c r="AJ31" s="19">
        <f>Data!AY32</f>
        <v>0</v>
      </c>
      <c r="AK31" s="17">
        <f>Data!AZ32</f>
        <v>0</v>
      </c>
      <c r="AL31" s="17">
        <f>Data!BA32</f>
        <v>0</v>
      </c>
      <c r="AM31" s="19">
        <f>Data!BC32</f>
        <v>0</v>
      </c>
      <c r="AN31" s="17">
        <f>Data!BD32</f>
        <v>0</v>
      </c>
      <c r="AO31" s="17">
        <f>Data!BE32</f>
        <v>0</v>
      </c>
    </row>
    <row r="32" spans="1:41" ht="15">
      <c r="A32" s="15" t="str">
        <f>CONCATENATE(Data!A33, Data!G33, Data!K33)</f>
        <v>CARMELO_LAGOS</v>
      </c>
      <c r="B32" s="15" t="str">
        <f>CONCATENATE(Data!D33, Data!J33)</f>
        <v>AYA D. PEDREGAL</v>
      </c>
      <c r="C32" s="15" t="str">
        <f>Data!E33</f>
        <v>CARMELO REYNALDO</v>
      </c>
      <c r="D32" s="15" t="str">
        <f>Data!F33</f>
        <v>LAGOS CHILE</v>
      </c>
      <c r="E32" s="24">
        <f>Data!N33</f>
        <v>0</v>
      </c>
      <c r="F32" s="25">
        <f>Data!O33</f>
        <v>0</v>
      </c>
      <c r="G32" s="25">
        <f>Data!P33</f>
        <v>0</v>
      </c>
      <c r="H32" s="25" t="str">
        <f t="shared" si="0"/>
        <v>CARMELO_LAGOS</v>
      </c>
      <c r="J32" s="25" t="str">
        <f>IFERROR(VLOOKUP(B32,Hoja1!A:C,3,FALSE),"SIN GRUPO")</f>
        <v>PEDREGAL</v>
      </c>
      <c r="K32" s="25" t="str">
        <f>IFERROR(VLOOKUP(B32,Hoja1!A:C,2,FALSE),"SIN GRUPO")</f>
        <v>AYA</v>
      </c>
      <c r="L32" s="20">
        <f t="shared" si="1"/>
        <v>5.4875831604003906</v>
      </c>
      <c r="M32" s="30">
        <f t="shared" si="2"/>
        <v>9.1673263888888898E-3</v>
      </c>
      <c r="N32" s="20">
        <f t="shared" si="3"/>
        <v>25.488834211472714</v>
      </c>
      <c r="O32" s="20">
        <f t="shared" si="4"/>
        <v>0.21529361111111112</v>
      </c>
      <c r="P32" s="30">
        <f>Data!T33</f>
        <v>8.9705671296296304E-3</v>
      </c>
      <c r="Q32" s="32">
        <f t="shared" si="5"/>
        <v>0.97853689822828405</v>
      </c>
      <c r="R32" s="30">
        <f>Data!AC33</f>
        <v>1.9675925925925926E-4</v>
      </c>
      <c r="S32" s="32">
        <f t="shared" si="6"/>
        <v>2.1463101771715922E-2</v>
      </c>
      <c r="T32" s="19">
        <f>Data!AC33</f>
        <v>1.9675925925925926E-4</v>
      </c>
      <c r="U32" s="17">
        <f>Data!AD33</f>
        <v>0</v>
      </c>
      <c r="V32" s="20">
        <f>Data!AE33</f>
        <v>5.4875831604003906</v>
      </c>
      <c r="W32" s="18">
        <f>Data!AF33</f>
        <v>2</v>
      </c>
      <c r="X32" s="19">
        <f>Data!AI33</f>
        <v>0</v>
      </c>
      <c r="Y32" s="18">
        <f>Data!AJ33</f>
        <v>0</v>
      </c>
      <c r="Z32" s="18">
        <f>Data!AK33</f>
        <v>0</v>
      </c>
      <c r="AA32" s="19">
        <f>Data!AM33</f>
        <v>0</v>
      </c>
      <c r="AB32" s="17">
        <f>Data!AN33</f>
        <v>0</v>
      </c>
      <c r="AC32" s="17">
        <f>Data!AO33</f>
        <v>0</v>
      </c>
      <c r="AD32" s="19">
        <f>Data!AQ33</f>
        <v>0</v>
      </c>
      <c r="AE32" s="17">
        <f>Data!AR33</f>
        <v>0</v>
      </c>
      <c r="AF32" s="17">
        <f>Data!AS33</f>
        <v>0</v>
      </c>
      <c r="AG32" s="19">
        <f>Data!AU33</f>
        <v>0</v>
      </c>
      <c r="AH32" s="17">
        <f>Data!AV33</f>
        <v>0</v>
      </c>
      <c r="AI32" s="17">
        <f>Data!AW33</f>
        <v>0</v>
      </c>
      <c r="AJ32" s="19">
        <f>Data!AY33</f>
        <v>0</v>
      </c>
      <c r="AK32" s="17">
        <f>Data!AZ33</f>
        <v>0</v>
      </c>
      <c r="AL32" s="17">
        <f>Data!BA33</f>
        <v>0</v>
      </c>
      <c r="AM32" s="19">
        <f>Data!BC33</f>
        <v>0</v>
      </c>
      <c r="AN32" s="17">
        <f>Data!BD33</f>
        <v>0</v>
      </c>
      <c r="AO32" s="17">
        <f>Data!BE33</f>
        <v>0</v>
      </c>
    </row>
    <row r="33" spans="1:41" ht="15">
      <c r="A33" s="15" t="str">
        <f>CONCATENATE(Data!A34, Data!G34, Data!K34)</f>
        <v>ALBERT_RAMOS</v>
      </c>
      <c r="B33" s="15" t="str">
        <f>CONCATENATE(Data!D34, Data!J34)</f>
        <v>AYA D. PEDREGAL</v>
      </c>
      <c r="C33" s="15" t="str">
        <f>Data!E34</f>
        <v>ALBERT JOSE</v>
      </c>
      <c r="D33" s="15" t="str">
        <f>Data!F34</f>
        <v>RAMOS ZAPANA</v>
      </c>
      <c r="E33" s="24">
        <f>Data!N34</f>
        <v>0</v>
      </c>
      <c r="F33" s="25">
        <f>Data!O34</f>
        <v>0</v>
      </c>
      <c r="G33" s="25">
        <f>Data!P34</f>
        <v>0</v>
      </c>
      <c r="H33" s="25" t="str">
        <f t="shared" si="0"/>
        <v>ALBERT_RAMOS</v>
      </c>
      <c r="J33" s="25" t="str">
        <f>IFERROR(VLOOKUP(B33,Hoja1!A:C,3,FALSE),"SIN GRUPO")</f>
        <v>PEDREGAL</v>
      </c>
      <c r="K33" s="25" t="str">
        <f>IFERROR(VLOOKUP(B33,Hoja1!A:C,2,FALSE),"SIN GRUPO")</f>
        <v>AYA</v>
      </c>
      <c r="L33" s="20">
        <f t="shared" si="1"/>
        <v>45.282363891601563</v>
      </c>
      <c r="M33" s="30">
        <f t="shared" si="2"/>
        <v>3.9351851851851853E-2</v>
      </c>
      <c r="N33" s="20">
        <f t="shared" si="3"/>
        <v>47.946032355813422</v>
      </c>
      <c r="O33" s="20">
        <f t="shared" si="4"/>
        <v>0.94444444444444442</v>
      </c>
      <c r="P33" s="30">
        <f>Data!T34</f>
        <v>3.9351851851851853E-2</v>
      </c>
      <c r="Q33" s="32">
        <f t="shared" si="5"/>
        <v>1</v>
      </c>
      <c r="R33" s="30">
        <f>Data!AC34</f>
        <v>0</v>
      </c>
      <c r="S33" s="32">
        <f t="shared" si="6"/>
        <v>0</v>
      </c>
      <c r="T33" s="19">
        <f>Data!AC34</f>
        <v>0</v>
      </c>
      <c r="U33" s="17">
        <f>Data!AD34</f>
        <v>0</v>
      </c>
      <c r="V33" s="20">
        <f>Data!AE34</f>
        <v>45.282363891601563</v>
      </c>
      <c r="W33" s="18">
        <f>Data!AF34</f>
        <v>1</v>
      </c>
      <c r="X33" s="19">
        <f>Data!AI34</f>
        <v>0</v>
      </c>
      <c r="Y33" s="18">
        <f>Data!AJ34</f>
        <v>0</v>
      </c>
      <c r="Z33" s="18">
        <f>Data!AK34</f>
        <v>0</v>
      </c>
      <c r="AA33" s="19">
        <f>Data!AM34</f>
        <v>0</v>
      </c>
      <c r="AB33" s="17">
        <f>Data!AN34</f>
        <v>0</v>
      </c>
      <c r="AC33" s="17">
        <f>Data!AO34</f>
        <v>0</v>
      </c>
      <c r="AD33" s="19">
        <f>Data!AQ34</f>
        <v>0</v>
      </c>
      <c r="AE33" s="17">
        <f>Data!AR34</f>
        <v>0</v>
      </c>
      <c r="AF33" s="17">
        <f>Data!AS34</f>
        <v>0</v>
      </c>
      <c r="AG33" s="19">
        <f>Data!AU34</f>
        <v>0</v>
      </c>
      <c r="AH33" s="17">
        <f>Data!AV34</f>
        <v>0</v>
      </c>
      <c r="AI33" s="17">
        <f>Data!AW34</f>
        <v>0</v>
      </c>
      <c r="AJ33" s="19">
        <f>Data!AY34</f>
        <v>0</v>
      </c>
      <c r="AK33" s="17">
        <f>Data!AZ34</f>
        <v>0</v>
      </c>
      <c r="AL33" s="17">
        <f>Data!BA34</f>
        <v>0</v>
      </c>
      <c r="AM33" s="19">
        <f>Data!BC34</f>
        <v>0</v>
      </c>
      <c r="AN33" s="17">
        <f>Data!BD34</f>
        <v>0</v>
      </c>
      <c r="AO33" s="17">
        <f>Data!BE34</f>
        <v>0</v>
      </c>
    </row>
    <row r="34" spans="1:41" ht="15">
      <c r="A34" s="15" t="str">
        <f>CONCATENATE(Data!A35, Data!G35, Data!K35)</f>
        <v>JAMES CUTI</v>
      </c>
      <c r="B34" s="15" t="str">
        <f>CONCATENATE(Data!D35, Data!J35)</f>
        <v>AYA D. ATICO, AYA DISTRIBUCIONES</v>
      </c>
      <c r="C34" s="15" t="str">
        <f>Data!E35</f>
        <v>JAMES ROGER</v>
      </c>
      <c r="D34" s="15" t="str">
        <f>Data!F35</f>
        <v>CUTI CUYO</v>
      </c>
      <c r="E34" s="24">
        <f>Data!N35</f>
        <v>0</v>
      </c>
      <c r="F34" s="25">
        <f>Data!O35</f>
        <v>0</v>
      </c>
      <c r="G34" s="25">
        <f>Data!P35</f>
        <v>0</v>
      </c>
      <c r="H34" s="25" t="str">
        <f t="shared" si="0"/>
        <v>JAMES CUTI</v>
      </c>
      <c r="J34" s="25" t="str">
        <f>IFERROR(VLOOKUP(B34,Hoja1!A:C,3,FALSE),"SIN GRUPO")</f>
        <v>SIN GRUPO</v>
      </c>
      <c r="K34" s="25" t="str">
        <f>IFERROR(VLOOKUP(B34,Hoja1!A:C,2,FALSE),"SIN GRUPO")</f>
        <v>SIN GRUPO</v>
      </c>
      <c r="L34" s="20">
        <f t="shared" si="1"/>
        <v>0</v>
      </c>
      <c r="M34" s="30">
        <f t="shared" si="2"/>
        <v>0</v>
      </c>
      <c r="N34" s="20" t="str">
        <f t="shared" si="3"/>
        <v>0</v>
      </c>
      <c r="O34" s="20">
        <f t="shared" si="4"/>
        <v>0</v>
      </c>
      <c r="P34" s="30">
        <f>Data!T35</f>
        <v>0</v>
      </c>
      <c r="Q34" s="32" t="str">
        <f t="shared" si="5"/>
        <v>0</v>
      </c>
      <c r="R34" s="30">
        <f>Data!AC35</f>
        <v>0</v>
      </c>
      <c r="S34" s="32" t="str">
        <f t="shared" si="6"/>
        <v>0</v>
      </c>
      <c r="T34" s="19">
        <f>Data!AC35</f>
        <v>0</v>
      </c>
      <c r="U34" s="17">
        <f>Data!AD35</f>
        <v>0</v>
      </c>
      <c r="V34" s="20">
        <f>Data!AE35</f>
        <v>0</v>
      </c>
      <c r="W34" s="18">
        <f>Data!AF35</f>
        <v>0</v>
      </c>
      <c r="X34" s="19">
        <f>Data!AI35</f>
        <v>0</v>
      </c>
      <c r="Y34" s="18">
        <f>Data!AJ35</f>
        <v>0</v>
      </c>
      <c r="Z34" s="18">
        <f>Data!AK35</f>
        <v>0</v>
      </c>
      <c r="AA34" s="19">
        <f>Data!AM35</f>
        <v>0</v>
      </c>
      <c r="AB34" s="17">
        <f>Data!AN35</f>
        <v>0</v>
      </c>
      <c r="AC34" s="17">
        <f>Data!AO35</f>
        <v>0</v>
      </c>
      <c r="AD34" s="19">
        <f>Data!AQ35</f>
        <v>0</v>
      </c>
      <c r="AE34" s="17">
        <f>Data!AR35</f>
        <v>0</v>
      </c>
      <c r="AF34" s="17">
        <f>Data!AS35</f>
        <v>0</v>
      </c>
      <c r="AG34" s="19">
        <f>Data!AU35</f>
        <v>0</v>
      </c>
      <c r="AH34" s="17">
        <f>Data!AV35</f>
        <v>0</v>
      </c>
      <c r="AI34" s="17">
        <f>Data!AW35</f>
        <v>0</v>
      </c>
      <c r="AJ34" s="19">
        <f>Data!AY35</f>
        <v>0</v>
      </c>
      <c r="AK34" s="17">
        <f>Data!AZ35</f>
        <v>0</v>
      </c>
      <c r="AL34" s="17">
        <f>Data!BA35</f>
        <v>0</v>
      </c>
      <c r="AM34" s="19">
        <f>Data!BC35</f>
        <v>0</v>
      </c>
      <c r="AN34" s="17">
        <f>Data!BD35</f>
        <v>0</v>
      </c>
      <c r="AO34" s="17">
        <f>Data!BE35</f>
        <v>0</v>
      </c>
    </row>
    <row r="35" spans="1:41" ht="15">
      <c r="A35" s="15" t="str">
        <f>CONCATENATE(Data!A36, Data!G36, Data!K36)</f>
        <v>JUAN PAIPAY</v>
      </c>
      <c r="B35" s="15" t="str">
        <f>CONCATENATE(Data!D36, Data!J36)</f>
        <v>AYA D. CHALA</v>
      </c>
      <c r="C35" s="15" t="str">
        <f>Data!E36</f>
        <v>JUAN MARIO</v>
      </c>
      <c r="D35" s="15" t="str">
        <f>Data!F36</f>
        <v>PAIPAY SANCHEZ</v>
      </c>
      <c r="E35" s="24">
        <f>Data!N36</f>
        <v>0</v>
      </c>
      <c r="F35" s="25">
        <f>Data!O36</f>
        <v>0</v>
      </c>
      <c r="G35" s="25">
        <f>Data!P36</f>
        <v>0</v>
      </c>
      <c r="H35" s="25" t="str">
        <f t="shared" si="0"/>
        <v>JUAN PAIPAY</v>
      </c>
      <c r="J35" s="25" t="str">
        <f>IFERROR(VLOOKUP(B35,Hoja1!A:C,3,FALSE),"SIN GRUPO")</f>
        <v>CHALA</v>
      </c>
      <c r="K35" s="25" t="str">
        <f>IFERROR(VLOOKUP(B35,Hoja1!A:C,2,FALSE),"SIN GRUPO")</f>
        <v>AYA</v>
      </c>
      <c r="L35" s="20">
        <f t="shared" si="1"/>
        <v>0</v>
      </c>
      <c r="M35" s="30">
        <f t="shared" si="2"/>
        <v>0</v>
      </c>
      <c r="N35" s="20" t="str">
        <f t="shared" si="3"/>
        <v>0</v>
      </c>
      <c r="O35" s="20">
        <f t="shared" si="4"/>
        <v>0</v>
      </c>
      <c r="P35" s="30">
        <f>Data!T36</f>
        <v>0</v>
      </c>
      <c r="Q35" s="32" t="str">
        <f t="shared" si="5"/>
        <v>0</v>
      </c>
      <c r="R35" s="30">
        <f>Data!AC36</f>
        <v>0</v>
      </c>
      <c r="S35" s="32" t="str">
        <f t="shared" si="6"/>
        <v>0</v>
      </c>
      <c r="T35" s="19">
        <f>Data!AC36</f>
        <v>0</v>
      </c>
      <c r="U35" s="17">
        <f>Data!AD36</f>
        <v>0</v>
      </c>
      <c r="V35" s="20">
        <f>Data!AE36</f>
        <v>0</v>
      </c>
      <c r="W35" s="18">
        <f>Data!AF36</f>
        <v>0</v>
      </c>
      <c r="X35" s="19">
        <f>Data!AI36</f>
        <v>0</v>
      </c>
      <c r="Y35" s="18">
        <f>Data!AJ36</f>
        <v>0</v>
      </c>
      <c r="Z35" s="18">
        <f>Data!AK36</f>
        <v>0</v>
      </c>
      <c r="AA35" s="19">
        <f>Data!AM36</f>
        <v>0</v>
      </c>
      <c r="AB35" s="17">
        <f>Data!AN36</f>
        <v>0</v>
      </c>
      <c r="AC35" s="17">
        <f>Data!AO36</f>
        <v>0</v>
      </c>
      <c r="AD35" s="19">
        <f>Data!AQ36</f>
        <v>0</v>
      </c>
      <c r="AE35" s="17">
        <f>Data!AR36</f>
        <v>0</v>
      </c>
      <c r="AF35" s="17">
        <f>Data!AS36</f>
        <v>0</v>
      </c>
      <c r="AG35" s="19">
        <f>Data!AU36</f>
        <v>0</v>
      </c>
      <c r="AH35" s="17">
        <f>Data!AV36</f>
        <v>0</v>
      </c>
      <c r="AI35" s="17">
        <f>Data!AW36</f>
        <v>0</v>
      </c>
      <c r="AJ35" s="19">
        <f>Data!AY36</f>
        <v>0</v>
      </c>
      <c r="AK35" s="17">
        <f>Data!AZ36</f>
        <v>0</v>
      </c>
      <c r="AL35" s="17">
        <f>Data!BA36</f>
        <v>0</v>
      </c>
      <c r="AM35" s="19">
        <f>Data!BC36</f>
        <v>0</v>
      </c>
      <c r="AN35" s="17">
        <f>Data!BD36</f>
        <v>0</v>
      </c>
      <c r="AO35" s="17">
        <f>Data!BE36</f>
        <v>0</v>
      </c>
    </row>
    <row r="36" spans="1:41" ht="15">
      <c r="A36" s="15" t="str">
        <f>CONCATENATE(Data!A37, Data!G37, Data!K37)</f>
        <v>LUIS RONDON</v>
      </c>
      <c r="B36" s="15" t="str">
        <f>CONCATENATE(Data!D37, Data!J37)</f>
        <v>AYA D. ATICO</v>
      </c>
      <c r="C36" s="15" t="str">
        <f>Data!E37</f>
        <v>LUIS  MICHAEL</v>
      </c>
      <c r="D36" s="15" t="str">
        <f>Data!F37</f>
        <v>RONDON IZQUIERDO</v>
      </c>
      <c r="E36" s="24">
        <f>Data!N37</f>
        <v>0</v>
      </c>
      <c r="F36" s="25">
        <f>Data!O37</f>
        <v>0</v>
      </c>
      <c r="G36" s="25">
        <f>Data!P37</f>
        <v>0</v>
      </c>
      <c r="H36" s="25" t="str">
        <f t="shared" si="0"/>
        <v>LUIS RONDON</v>
      </c>
      <c r="J36" s="25" t="str">
        <f>IFERROR(VLOOKUP(B36,Hoja1!A:C,3,FALSE),"SIN GRUPO")</f>
        <v>SIN GRUPO</v>
      </c>
      <c r="K36" s="25" t="str">
        <f>IFERROR(VLOOKUP(B36,Hoja1!A:C,2,FALSE),"SIN GRUPO")</f>
        <v>SIN GRUPO</v>
      </c>
      <c r="L36" s="20">
        <f t="shared" si="1"/>
        <v>0</v>
      </c>
      <c r="M36" s="30">
        <f t="shared" si="2"/>
        <v>0</v>
      </c>
      <c r="N36" s="20" t="str">
        <f t="shared" si="3"/>
        <v>0</v>
      </c>
      <c r="O36" s="20">
        <f t="shared" si="4"/>
        <v>0</v>
      </c>
      <c r="P36" s="30">
        <f>Data!T37</f>
        <v>0</v>
      </c>
      <c r="Q36" s="32" t="str">
        <f t="shared" si="5"/>
        <v>0</v>
      </c>
      <c r="R36" s="30">
        <f>Data!AC37</f>
        <v>0</v>
      </c>
      <c r="S36" s="32" t="str">
        <f t="shared" si="6"/>
        <v>0</v>
      </c>
      <c r="T36" s="19">
        <f>Data!AC37</f>
        <v>0</v>
      </c>
      <c r="U36" s="17">
        <f>Data!AD37</f>
        <v>0</v>
      </c>
      <c r="V36" s="20">
        <f>Data!AE37</f>
        <v>0</v>
      </c>
      <c r="W36" s="18">
        <f>Data!AF37</f>
        <v>0</v>
      </c>
      <c r="X36" s="19">
        <f>Data!AI37</f>
        <v>0</v>
      </c>
      <c r="Y36" s="18">
        <f>Data!AJ37</f>
        <v>0</v>
      </c>
      <c r="Z36" s="18">
        <f>Data!AK37</f>
        <v>0</v>
      </c>
      <c r="AA36" s="19">
        <f>Data!AM37</f>
        <v>0</v>
      </c>
      <c r="AB36" s="17">
        <f>Data!AN37</f>
        <v>0</v>
      </c>
      <c r="AC36" s="17">
        <f>Data!AO37</f>
        <v>0</v>
      </c>
      <c r="AD36" s="19">
        <f>Data!AQ37</f>
        <v>0</v>
      </c>
      <c r="AE36" s="17">
        <f>Data!AR37</f>
        <v>0</v>
      </c>
      <c r="AF36" s="17">
        <f>Data!AS37</f>
        <v>0</v>
      </c>
      <c r="AG36" s="19">
        <f>Data!AU37</f>
        <v>0</v>
      </c>
      <c r="AH36" s="17">
        <f>Data!AV37</f>
        <v>0</v>
      </c>
      <c r="AI36" s="17">
        <f>Data!AW37</f>
        <v>0</v>
      </c>
      <c r="AJ36" s="19">
        <f>Data!AY37</f>
        <v>0</v>
      </c>
      <c r="AK36" s="17">
        <f>Data!AZ37</f>
        <v>0</v>
      </c>
      <c r="AL36" s="17">
        <f>Data!BA37</f>
        <v>0</v>
      </c>
      <c r="AM36" s="19">
        <f>Data!BC37</f>
        <v>0</v>
      </c>
      <c r="AN36" s="17">
        <f>Data!BD37</f>
        <v>0</v>
      </c>
      <c r="AO36" s="17">
        <f>Data!BE37</f>
        <v>0</v>
      </c>
    </row>
    <row r="37" spans="1:41" ht="15">
      <c r="A37" s="15" t="str">
        <f>CONCATENATE(Data!A38, Data!G38, Data!K38)</f>
        <v>NEMECIO CONDORCHOA</v>
      </c>
      <c r="B37" s="15" t="str">
        <f>CONCATENATE(Data!D38, Data!J38)</f>
        <v>AYA D. CAMANA</v>
      </c>
      <c r="C37" s="15" t="str">
        <f>Data!E38</f>
        <v>NEMECIO JESUS</v>
      </c>
      <c r="D37" s="15" t="str">
        <f>Data!F38</f>
        <v>CONDORCHOA SIERRA</v>
      </c>
      <c r="E37" s="24">
        <f>Data!N38</f>
        <v>0</v>
      </c>
      <c r="F37" s="25">
        <f>Data!O38</f>
        <v>0</v>
      </c>
      <c r="G37" s="25">
        <f>Data!P38</f>
        <v>0</v>
      </c>
      <c r="H37" s="25" t="str">
        <f t="shared" si="0"/>
        <v>NEMECIO CONDORCHOA</v>
      </c>
      <c r="J37" s="25" t="str">
        <f>IFERROR(VLOOKUP(B37,Hoja1!A:C,3,FALSE),"SIN GRUPO")</f>
        <v>CAMANA</v>
      </c>
      <c r="K37" s="25" t="str">
        <f>IFERROR(VLOOKUP(B37,Hoja1!A:C,2,FALSE),"SIN GRUPO")</f>
        <v>AYA</v>
      </c>
      <c r="L37" s="20">
        <f t="shared" si="1"/>
        <v>0</v>
      </c>
      <c r="M37" s="30">
        <f t="shared" si="2"/>
        <v>0</v>
      </c>
      <c r="N37" s="20" t="str">
        <f t="shared" si="3"/>
        <v>0</v>
      </c>
      <c r="O37" s="20">
        <f t="shared" si="4"/>
        <v>0</v>
      </c>
      <c r="P37" s="30">
        <f>Data!T38</f>
        <v>0</v>
      </c>
      <c r="Q37" s="32" t="str">
        <f t="shared" si="5"/>
        <v>0</v>
      </c>
      <c r="R37" s="30">
        <f>Data!AC38</f>
        <v>0</v>
      </c>
      <c r="S37" s="32" t="str">
        <f t="shared" si="6"/>
        <v>0</v>
      </c>
      <c r="T37" s="19">
        <f>Data!AC38</f>
        <v>0</v>
      </c>
      <c r="U37" s="17">
        <f>Data!AD38</f>
        <v>0</v>
      </c>
      <c r="V37" s="20">
        <f>Data!AE38</f>
        <v>0</v>
      </c>
      <c r="W37" s="18">
        <f>Data!AF38</f>
        <v>0</v>
      </c>
      <c r="X37" s="19">
        <f>Data!AI38</f>
        <v>0</v>
      </c>
      <c r="Y37" s="18">
        <f>Data!AJ38</f>
        <v>0</v>
      </c>
      <c r="Z37" s="18">
        <f>Data!AK38</f>
        <v>0</v>
      </c>
      <c r="AA37" s="19">
        <f>Data!AM38</f>
        <v>0</v>
      </c>
      <c r="AB37" s="17">
        <f>Data!AN38</f>
        <v>0</v>
      </c>
      <c r="AC37" s="17">
        <f>Data!AO38</f>
        <v>0</v>
      </c>
      <c r="AD37" s="19">
        <f>Data!AQ38</f>
        <v>0</v>
      </c>
      <c r="AE37" s="17">
        <f>Data!AR38</f>
        <v>0</v>
      </c>
      <c r="AF37" s="17">
        <f>Data!AS38</f>
        <v>0</v>
      </c>
      <c r="AG37" s="19">
        <f>Data!AU38</f>
        <v>0</v>
      </c>
      <c r="AH37" s="17">
        <f>Data!AV38</f>
        <v>0</v>
      </c>
      <c r="AI37" s="17">
        <f>Data!AW38</f>
        <v>0</v>
      </c>
      <c r="AJ37" s="19">
        <f>Data!AY38</f>
        <v>0</v>
      </c>
      <c r="AK37" s="17">
        <f>Data!AZ38</f>
        <v>0</v>
      </c>
      <c r="AL37" s="17">
        <f>Data!BA38</f>
        <v>0</v>
      </c>
      <c r="AM37" s="19">
        <f>Data!BC38</f>
        <v>0</v>
      </c>
      <c r="AN37" s="17">
        <f>Data!BD38</f>
        <v>0</v>
      </c>
      <c r="AO37" s="17">
        <f>Data!BE38</f>
        <v>0</v>
      </c>
    </row>
    <row r="38" spans="1:41" ht="15">
      <c r="A38" s="15" t="str">
        <f>CONCATENATE(Data!A39, Data!G39, Data!K39)</f>
        <v>RONALD_HUILLCA</v>
      </c>
      <c r="B38" s="15" t="str">
        <f>CONCATENATE(Data!D39, Data!J39)</f>
        <v>AYA D. PEDREGAL</v>
      </c>
      <c r="C38" s="15" t="str">
        <f>Data!E39</f>
        <v>RONALD GONZALO</v>
      </c>
      <c r="D38" s="15" t="str">
        <f>Data!F39</f>
        <v>HUILLCA MAMANI</v>
      </c>
      <c r="E38" s="24">
        <f>Data!N39</f>
        <v>0</v>
      </c>
      <c r="F38" s="25">
        <f>Data!O39</f>
        <v>0</v>
      </c>
      <c r="G38" s="25">
        <f>Data!P39</f>
        <v>0</v>
      </c>
      <c r="H38" s="25" t="str">
        <f t="shared" si="0"/>
        <v>RONALD_HUILLCA</v>
      </c>
      <c r="J38" s="25" t="str">
        <f>IFERROR(VLOOKUP(B38,Hoja1!A:C,3,FALSE),"SIN GRUPO")</f>
        <v>PEDREGAL</v>
      </c>
      <c r="K38" s="25" t="str">
        <f>IFERROR(VLOOKUP(B38,Hoja1!A:C,2,FALSE),"SIN GRUPO")</f>
        <v>AYA</v>
      </c>
      <c r="L38" s="20">
        <f t="shared" si="1"/>
        <v>0</v>
      </c>
      <c r="M38" s="30">
        <f t="shared" si="2"/>
        <v>0</v>
      </c>
      <c r="N38" s="20" t="str">
        <f t="shared" si="3"/>
        <v>0</v>
      </c>
      <c r="O38" s="20">
        <f t="shared" si="4"/>
        <v>0</v>
      </c>
      <c r="P38" s="30">
        <f>Data!T39</f>
        <v>0</v>
      </c>
      <c r="Q38" s="32" t="str">
        <f t="shared" si="5"/>
        <v>0</v>
      </c>
      <c r="R38" s="30">
        <f>Data!AC39</f>
        <v>0</v>
      </c>
      <c r="S38" s="32" t="str">
        <f t="shared" si="6"/>
        <v>0</v>
      </c>
      <c r="T38" s="19">
        <f>Data!AC39</f>
        <v>0</v>
      </c>
      <c r="U38" s="17">
        <f>Data!AD39</f>
        <v>0</v>
      </c>
      <c r="V38" s="20">
        <f>Data!AE39</f>
        <v>0</v>
      </c>
      <c r="W38" s="18">
        <f>Data!AF39</f>
        <v>0</v>
      </c>
      <c r="X38" s="19">
        <f>Data!AI39</f>
        <v>0</v>
      </c>
      <c r="Y38" s="18">
        <f>Data!AJ39</f>
        <v>0</v>
      </c>
      <c r="Z38" s="18">
        <f>Data!AK39</f>
        <v>0</v>
      </c>
      <c r="AA38" s="19">
        <f>Data!AM39</f>
        <v>0</v>
      </c>
      <c r="AB38" s="17">
        <f>Data!AN39</f>
        <v>0</v>
      </c>
      <c r="AC38" s="17">
        <f>Data!AO39</f>
        <v>0</v>
      </c>
      <c r="AD38" s="19">
        <f>Data!AQ39</f>
        <v>0</v>
      </c>
      <c r="AE38" s="17">
        <f>Data!AR39</f>
        <v>0</v>
      </c>
      <c r="AF38" s="17">
        <f>Data!AS39</f>
        <v>0</v>
      </c>
      <c r="AG38" s="19">
        <f>Data!AU39</f>
        <v>0</v>
      </c>
      <c r="AH38" s="17">
        <f>Data!AV39</f>
        <v>0</v>
      </c>
      <c r="AI38" s="17">
        <f>Data!AW39</f>
        <v>0</v>
      </c>
      <c r="AJ38" s="19">
        <f>Data!AY39</f>
        <v>0</v>
      </c>
      <c r="AK38" s="17">
        <f>Data!AZ39</f>
        <v>0</v>
      </c>
      <c r="AL38" s="17">
        <f>Data!BA39</f>
        <v>0</v>
      </c>
      <c r="AM38" s="19">
        <f>Data!BC39</f>
        <v>0</v>
      </c>
      <c r="AN38" s="17">
        <f>Data!BD39</f>
        <v>0</v>
      </c>
      <c r="AO38" s="17">
        <f>Data!BE39</f>
        <v>0</v>
      </c>
    </row>
  </sheetData>
  <autoFilter ref="A10:W757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3AD0-19EB-456B-A140-FACADC3DC4B2}">
  <dimension ref="A1:C69"/>
  <sheetViews>
    <sheetView workbookViewId="0">
      <selection activeCell="A43" sqref="A43"/>
    </sheetView>
  </sheetViews>
  <sheetFormatPr defaultColWidth="11.42578125" defaultRowHeight="12.75"/>
  <cols>
    <col min="1" max="1" width="49.5703125" bestFit="1" customWidth="1"/>
  </cols>
  <sheetData>
    <row r="1" spans="1:3">
      <c r="A1" t="s">
        <v>752</v>
      </c>
      <c r="B1" t="s">
        <v>753</v>
      </c>
      <c r="C1" t="s">
        <v>709</v>
      </c>
    </row>
    <row r="2" spans="1:3">
      <c r="A2" t="s">
        <v>754</v>
      </c>
      <c r="B2" t="s">
        <v>755</v>
      </c>
      <c r="C2" t="s">
        <v>756</v>
      </c>
    </row>
    <row r="3" spans="1:3">
      <c r="A3" t="s">
        <v>757</v>
      </c>
      <c r="B3" t="s">
        <v>755</v>
      </c>
      <c r="C3" t="s">
        <v>694</v>
      </c>
    </row>
    <row r="4" spans="1:3">
      <c r="A4" t="s">
        <v>758</v>
      </c>
      <c r="B4" t="s">
        <v>759</v>
      </c>
      <c r="C4" t="s">
        <v>696</v>
      </c>
    </row>
    <row r="5" spans="1:3">
      <c r="A5" t="s">
        <v>760</v>
      </c>
      <c r="B5" t="s">
        <v>755</v>
      </c>
      <c r="C5" t="s">
        <v>761</v>
      </c>
    </row>
    <row r="6" spans="1:3">
      <c r="A6" t="s">
        <v>762</v>
      </c>
      <c r="B6" t="s">
        <v>759</v>
      </c>
      <c r="C6" t="s">
        <v>687</v>
      </c>
    </row>
    <row r="7" spans="1:3">
      <c r="A7" t="s">
        <v>763</v>
      </c>
      <c r="B7" t="s">
        <v>764</v>
      </c>
      <c r="C7" t="s">
        <v>690</v>
      </c>
    </row>
    <row r="8" spans="1:3">
      <c r="A8" t="s">
        <v>765</v>
      </c>
      <c r="B8" t="s">
        <v>766</v>
      </c>
      <c r="C8" t="s">
        <v>695</v>
      </c>
    </row>
    <row r="9" spans="1:3">
      <c r="A9" t="s">
        <v>767</v>
      </c>
      <c r="B9" t="s">
        <v>766</v>
      </c>
      <c r="C9" t="s">
        <v>696</v>
      </c>
    </row>
    <row r="10" spans="1:3">
      <c r="A10" t="s">
        <v>768</v>
      </c>
      <c r="B10" t="s">
        <v>766</v>
      </c>
      <c r="C10" t="s">
        <v>687</v>
      </c>
    </row>
    <row r="11" spans="1:3">
      <c r="A11" t="s">
        <v>769</v>
      </c>
      <c r="B11" t="s">
        <v>770</v>
      </c>
      <c r="C11" t="s">
        <v>695</v>
      </c>
    </row>
    <row r="12" spans="1:3">
      <c r="A12" t="s">
        <v>771</v>
      </c>
      <c r="B12" t="s">
        <v>764</v>
      </c>
      <c r="C12" t="s">
        <v>688</v>
      </c>
    </row>
    <row r="13" spans="1:3">
      <c r="A13" t="s">
        <v>772</v>
      </c>
      <c r="B13" t="s">
        <v>770</v>
      </c>
      <c r="C13" t="s">
        <v>692</v>
      </c>
    </row>
    <row r="14" spans="1:3">
      <c r="A14" t="s">
        <v>773</v>
      </c>
      <c r="B14" t="s">
        <v>770</v>
      </c>
      <c r="C14" t="s">
        <v>734</v>
      </c>
    </row>
    <row r="15" spans="1:3">
      <c r="A15" t="s">
        <v>774</v>
      </c>
      <c r="B15" t="s">
        <v>775</v>
      </c>
      <c r="C15" t="s">
        <v>703</v>
      </c>
    </row>
    <row r="16" spans="1:3">
      <c r="A16" t="s">
        <v>776</v>
      </c>
      <c r="B16" t="s">
        <v>775</v>
      </c>
      <c r="C16" t="s">
        <v>777</v>
      </c>
    </row>
    <row r="17" spans="1:3">
      <c r="A17" t="s">
        <v>778</v>
      </c>
      <c r="B17" t="s">
        <v>775</v>
      </c>
      <c r="C17" t="s">
        <v>697</v>
      </c>
    </row>
    <row r="18" spans="1:3">
      <c r="A18" t="s">
        <v>779</v>
      </c>
      <c r="B18" t="s">
        <v>775</v>
      </c>
      <c r="C18" t="s">
        <v>704</v>
      </c>
    </row>
    <row r="19" spans="1:3">
      <c r="A19" t="s">
        <v>780</v>
      </c>
      <c r="B19" t="s">
        <v>775</v>
      </c>
      <c r="C19" t="s">
        <v>698</v>
      </c>
    </row>
    <row r="20" spans="1:3">
      <c r="A20" t="s">
        <v>781</v>
      </c>
      <c r="B20" t="s">
        <v>775</v>
      </c>
      <c r="C20" t="s">
        <v>699</v>
      </c>
    </row>
    <row r="21" spans="1:3">
      <c r="A21" t="s">
        <v>782</v>
      </c>
      <c r="B21" t="s">
        <v>775</v>
      </c>
      <c r="C21" t="s">
        <v>701</v>
      </c>
    </row>
    <row r="22" spans="1:3">
      <c r="A22" t="s">
        <v>783</v>
      </c>
      <c r="B22" t="s">
        <v>784</v>
      </c>
      <c r="C22" t="s">
        <v>700</v>
      </c>
    </row>
    <row r="23" spans="1:3">
      <c r="A23" t="s">
        <v>785</v>
      </c>
      <c r="B23" t="s">
        <v>784</v>
      </c>
      <c r="C23" t="s">
        <v>691</v>
      </c>
    </row>
    <row r="24" spans="1:3">
      <c r="A24" t="s">
        <v>786</v>
      </c>
      <c r="B24" t="s">
        <v>784</v>
      </c>
      <c r="C24" t="s">
        <v>707</v>
      </c>
    </row>
    <row r="25" spans="1:3">
      <c r="A25" t="s">
        <v>787</v>
      </c>
      <c r="B25" t="s">
        <v>784</v>
      </c>
      <c r="C25" t="s">
        <v>702</v>
      </c>
    </row>
    <row r="26" spans="1:3">
      <c r="A26" t="s">
        <v>788</v>
      </c>
      <c r="B26" t="s">
        <v>789</v>
      </c>
      <c r="C26" t="s">
        <v>689</v>
      </c>
    </row>
    <row r="27" spans="1:3">
      <c r="A27" t="s">
        <v>790</v>
      </c>
      <c r="B27" t="s">
        <v>789</v>
      </c>
      <c r="C27" t="s">
        <v>706</v>
      </c>
    </row>
    <row r="28" spans="1:3">
      <c r="A28" t="s">
        <v>791</v>
      </c>
      <c r="B28" t="s">
        <v>789</v>
      </c>
      <c r="C28" t="s">
        <v>713</v>
      </c>
    </row>
    <row r="29" spans="1:3">
      <c r="A29" t="s">
        <v>792</v>
      </c>
      <c r="B29" t="s">
        <v>793</v>
      </c>
      <c r="C29" t="s">
        <v>705</v>
      </c>
    </row>
    <row r="30" spans="1:3">
      <c r="A30" t="s">
        <v>794</v>
      </c>
      <c r="B30" t="s">
        <v>795</v>
      </c>
      <c r="C30" t="s">
        <v>735</v>
      </c>
    </row>
    <row r="31" spans="1:3">
      <c r="A31" t="s">
        <v>796</v>
      </c>
      <c r="B31" t="s">
        <v>797</v>
      </c>
      <c r="C31" t="s">
        <v>717</v>
      </c>
    </row>
    <row r="32" spans="1:3">
      <c r="A32" t="s">
        <v>798</v>
      </c>
      <c r="B32" t="s">
        <v>797</v>
      </c>
      <c r="C32" t="s">
        <v>727</v>
      </c>
    </row>
    <row r="33" spans="1:3">
      <c r="A33" t="s">
        <v>799</v>
      </c>
      <c r="B33" t="s">
        <v>800</v>
      </c>
      <c r="C33" t="s">
        <v>722</v>
      </c>
    </row>
    <row r="34" spans="1:3">
      <c r="A34" t="s">
        <v>801</v>
      </c>
      <c r="B34" t="s">
        <v>795</v>
      </c>
      <c r="C34" t="s">
        <v>724</v>
      </c>
    </row>
    <row r="35" spans="1:3">
      <c r="A35" t="s">
        <v>802</v>
      </c>
      <c r="B35" t="s">
        <v>800</v>
      </c>
      <c r="C35" t="s">
        <v>731</v>
      </c>
    </row>
    <row r="36" spans="1:3">
      <c r="A36" t="s">
        <v>803</v>
      </c>
      <c r="B36" t="s">
        <v>797</v>
      </c>
      <c r="C36" t="s">
        <v>718</v>
      </c>
    </row>
    <row r="37" spans="1:3">
      <c r="A37" t="s">
        <v>804</v>
      </c>
      <c r="B37" t="s">
        <v>805</v>
      </c>
      <c r="C37" t="s">
        <v>732</v>
      </c>
    </row>
    <row r="38" spans="1:3">
      <c r="A38" t="s">
        <v>806</v>
      </c>
      <c r="B38" t="s">
        <v>795</v>
      </c>
      <c r="C38" t="s">
        <v>740</v>
      </c>
    </row>
    <row r="39" spans="1:3">
      <c r="A39" t="s">
        <v>807</v>
      </c>
      <c r="B39" t="s">
        <v>795</v>
      </c>
      <c r="C39" t="s">
        <v>716</v>
      </c>
    </row>
    <row r="40" spans="1:3">
      <c r="A40" t="s">
        <v>808</v>
      </c>
      <c r="B40" t="s">
        <v>795</v>
      </c>
      <c r="C40" t="s">
        <v>693</v>
      </c>
    </row>
    <row r="41" spans="1:3">
      <c r="A41" t="s">
        <v>809</v>
      </c>
      <c r="B41" t="s">
        <v>795</v>
      </c>
      <c r="C41" t="s">
        <v>712</v>
      </c>
    </row>
    <row r="42" spans="1:3">
      <c r="A42" t="s">
        <v>810</v>
      </c>
      <c r="B42" t="s">
        <v>795</v>
      </c>
      <c r="C42" t="s">
        <v>715</v>
      </c>
    </row>
    <row r="43" spans="1:3">
      <c r="A43" t="s">
        <v>811</v>
      </c>
      <c r="B43" t="s">
        <v>812</v>
      </c>
      <c r="C43" t="s">
        <v>725</v>
      </c>
    </row>
    <row r="44" spans="1:3">
      <c r="A44" t="s">
        <v>813</v>
      </c>
      <c r="B44" t="s">
        <v>759</v>
      </c>
      <c r="C44" t="s">
        <v>721</v>
      </c>
    </row>
    <row r="45" spans="1:3">
      <c r="A45" t="s">
        <v>814</v>
      </c>
      <c r="B45" t="s">
        <v>730</v>
      </c>
      <c r="C45" t="s">
        <v>729</v>
      </c>
    </row>
    <row r="46" spans="1:3">
      <c r="A46" t="s">
        <v>815</v>
      </c>
      <c r="B46" t="s">
        <v>816</v>
      </c>
      <c r="C46" t="s">
        <v>726</v>
      </c>
    </row>
    <row r="47" spans="1:3">
      <c r="A47" t="s">
        <v>817</v>
      </c>
      <c r="B47" t="s">
        <v>816</v>
      </c>
      <c r="C47" t="s">
        <v>723</v>
      </c>
    </row>
    <row r="48" spans="1:3">
      <c r="A48" t="s">
        <v>818</v>
      </c>
      <c r="B48" t="s">
        <v>759</v>
      </c>
      <c r="C48" t="s">
        <v>714</v>
      </c>
    </row>
    <row r="49" spans="1:3">
      <c r="A49" t="s">
        <v>819</v>
      </c>
      <c r="B49" t="s">
        <v>759</v>
      </c>
      <c r="C49" t="s">
        <v>737</v>
      </c>
    </row>
    <row r="50" spans="1:3">
      <c r="A50" t="s">
        <v>820</v>
      </c>
      <c r="B50" t="s">
        <v>720</v>
      </c>
      <c r="C50" t="s">
        <v>728</v>
      </c>
    </row>
    <row r="51" spans="1:3">
      <c r="A51" t="s">
        <v>821</v>
      </c>
      <c r="B51" t="s">
        <v>720</v>
      </c>
      <c r="C51" t="s">
        <v>719</v>
      </c>
    </row>
    <row r="52" spans="1:3">
      <c r="A52" t="s">
        <v>822</v>
      </c>
      <c r="B52" t="s">
        <v>823</v>
      </c>
      <c r="C52" t="s">
        <v>823</v>
      </c>
    </row>
    <row r="53" spans="1:3">
      <c r="A53" t="s">
        <v>730</v>
      </c>
      <c r="B53" t="s">
        <v>730</v>
      </c>
      <c r="C53" t="s">
        <v>729</v>
      </c>
    </row>
    <row r="54" spans="1:3">
      <c r="A54" t="s">
        <v>824</v>
      </c>
      <c r="B54" t="s">
        <v>825</v>
      </c>
      <c r="C54" t="s">
        <v>738</v>
      </c>
    </row>
    <row r="55" spans="1:3">
      <c r="A55" t="s">
        <v>826</v>
      </c>
      <c r="B55" t="s">
        <v>825</v>
      </c>
      <c r="C55" t="s">
        <v>825</v>
      </c>
    </row>
    <row r="56" spans="1:3">
      <c r="A56" t="s">
        <v>827</v>
      </c>
      <c r="B56" t="s">
        <v>825</v>
      </c>
      <c r="C56" t="s">
        <v>741</v>
      </c>
    </row>
    <row r="57" spans="1:3">
      <c r="A57" t="s">
        <v>828</v>
      </c>
      <c r="B57" t="s">
        <v>720</v>
      </c>
      <c r="C57" t="s">
        <v>739</v>
      </c>
    </row>
    <row r="58" spans="1:3">
      <c r="A58" t="s">
        <v>829</v>
      </c>
      <c r="B58" t="s">
        <v>764</v>
      </c>
      <c r="C58" t="s">
        <v>742</v>
      </c>
    </row>
    <row r="59" spans="1:3">
      <c r="A59" t="s">
        <v>830</v>
      </c>
      <c r="B59" t="s">
        <v>720</v>
      </c>
      <c r="C59" t="s">
        <v>736</v>
      </c>
    </row>
    <row r="60" spans="1:3">
      <c r="A60" t="s">
        <v>831</v>
      </c>
      <c r="B60" t="s">
        <v>744</v>
      </c>
      <c r="C60" t="s">
        <v>743</v>
      </c>
    </row>
    <row r="61" spans="1:3">
      <c r="A61" t="s">
        <v>832</v>
      </c>
      <c r="B61" t="s">
        <v>746</v>
      </c>
      <c r="C61" t="s">
        <v>748</v>
      </c>
    </row>
    <row r="62" spans="1:3">
      <c r="A62" t="s">
        <v>833</v>
      </c>
      <c r="B62" t="s">
        <v>746</v>
      </c>
      <c r="C62" t="s">
        <v>751</v>
      </c>
    </row>
    <row r="63" spans="1:3">
      <c r="A63" t="s">
        <v>834</v>
      </c>
      <c r="B63" t="s">
        <v>746</v>
      </c>
      <c r="C63" t="s">
        <v>745</v>
      </c>
    </row>
    <row r="64" spans="1:3">
      <c r="A64" t="s">
        <v>835</v>
      </c>
      <c r="B64" t="s">
        <v>746</v>
      </c>
      <c r="C64" t="s">
        <v>750</v>
      </c>
    </row>
    <row r="65" spans="1:3">
      <c r="A65" t="s">
        <v>836</v>
      </c>
      <c r="B65" t="s">
        <v>746</v>
      </c>
      <c r="C65" t="s">
        <v>747</v>
      </c>
    </row>
    <row r="66" spans="1:3">
      <c r="A66" t="s">
        <v>837</v>
      </c>
      <c r="B66" t="s">
        <v>746</v>
      </c>
      <c r="C66" t="s">
        <v>749</v>
      </c>
    </row>
    <row r="67" spans="1:3">
      <c r="A67" t="s">
        <v>744</v>
      </c>
      <c r="B67" t="s">
        <v>744</v>
      </c>
      <c r="C67" t="s">
        <v>744</v>
      </c>
    </row>
    <row r="68" spans="1:3">
      <c r="A68" t="s">
        <v>838</v>
      </c>
      <c r="B68" t="s">
        <v>770</v>
      </c>
      <c r="C68" t="s">
        <v>839</v>
      </c>
    </row>
    <row r="69" spans="1:3">
      <c r="A69" t="s">
        <v>840</v>
      </c>
      <c r="B69" t="s">
        <v>841</v>
      </c>
      <c r="C69" t="s">
        <v>841</v>
      </c>
    </row>
  </sheetData>
  <autoFilter ref="A1:C69" xr:uid="{18F53AD0-19EB-456B-A140-FACADC3DC4B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21"/>
  <sheetViews>
    <sheetView showGridLines="0" tabSelected="1" zoomScale="70" zoomScaleNormal="70" workbookViewId="0">
      <selection activeCell="I4" sqref="I4"/>
    </sheetView>
  </sheetViews>
  <sheetFormatPr defaultColWidth="9.140625" defaultRowHeight="12.75"/>
  <cols>
    <col min="1" max="1" width="24.85546875" bestFit="1" customWidth="1"/>
    <col min="2" max="2" width="19" bestFit="1" customWidth="1"/>
    <col min="3" max="3" width="27.140625" bestFit="1" customWidth="1"/>
    <col min="4" max="4" width="16.7109375" bestFit="1" customWidth="1"/>
    <col min="5" max="5" width="8.5703125" bestFit="1" customWidth="1"/>
    <col min="6" max="6" width="25.7109375" bestFit="1" customWidth="1"/>
    <col min="7" max="7" width="18.7109375" bestFit="1" customWidth="1"/>
    <col min="8" max="8" width="21.42578125" bestFit="1" customWidth="1"/>
    <col min="9" max="9" width="16.42578125" bestFit="1" customWidth="1"/>
    <col min="10" max="10" width="11.5703125" bestFit="1" customWidth="1"/>
    <col min="11" max="11" width="15" bestFit="1" customWidth="1"/>
    <col min="12" max="21" width="8.5703125" customWidth="1"/>
    <col min="22" max="22" width="32.42578125" bestFit="1" customWidth="1"/>
    <col min="23" max="23" width="22.28515625" customWidth="1"/>
    <col min="24" max="24" width="15.7109375" customWidth="1"/>
    <col min="25" max="28" width="20.28515625" customWidth="1"/>
    <col min="29" max="32" width="8.5703125" customWidth="1"/>
    <col min="33" max="33" width="22.42578125" hidden="1" customWidth="1"/>
    <col min="34" max="34" width="23.140625" hidden="1" customWidth="1"/>
    <col min="35" max="35" width="7.42578125" hidden="1" customWidth="1"/>
    <col min="36" max="39" width="20.28515625" hidden="1" customWidth="1"/>
    <col min="40" max="40" width="9.140625" hidden="1" customWidth="1"/>
  </cols>
  <sheetData>
    <row r="1" spans="1:40" s="12" customFormat="1" ht="28.5">
      <c r="B1" s="51" t="s">
        <v>683</v>
      </c>
      <c r="C1" s="52"/>
      <c r="D1" s="52"/>
      <c r="E1" s="52"/>
      <c r="F1" s="52"/>
      <c r="G1" s="53"/>
      <c r="J1" s="46"/>
    </row>
    <row r="2" spans="1:40" s="10" customFormat="1" ht="15">
      <c r="J2" s="48"/>
    </row>
    <row r="3" spans="1:40" s="10" customFormat="1" ht="15.75">
      <c r="A3" s="33" t="s">
        <v>279</v>
      </c>
      <c r="B3" s="49">
        <f>Data!B2</f>
        <v>45821.086341458336</v>
      </c>
      <c r="C3" s="49"/>
      <c r="J3" s="48"/>
    </row>
    <row r="4" spans="1:40" s="10" customFormat="1" ht="15.75">
      <c r="A4" s="33" t="s">
        <v>608</v>
      </c>
      <c r="B4" s="49">
        <f>Data!B3</f>
        <v>45820</v>
      </c>
      <c r="C4" s="49"/>
      <c r="J4" s="48"/>
    </row>
    <row r="5" spans="1:40" s="10" customFormat="1" ht="15.75">
      <c r="A5" s="33" t="s">
        <v>612</v>
      </c>
      <c r="B5" s="49">
        <f>IF(Data!B4&gt;B3,B3,Data!B4)</f>
        <v>45820.999988425923</v>
      </c>
      <c r="C5" s="49"/>
      <c r="J5" s="48"/>
      <c r="AL5" s="37"/>
      <c r="AM5" s="37" t="s">
        <v>0</v>
      </c>
      <c r="AN5" s="37"/>
    </row>
    <row r="6" spans="1:40" s="10" customFormat="1" ht="30">
      <c r="A6" s="33" t="s">
        <v>676</v>
      </c>
      <c r="B6" s="50" t="s">
        <v>677</v>
      </c>
      <c r="C6" s="50"/>
      <c r="J6" s="48"/>
      <c r="AL6" s="35" t="s">
        <v>710</v>
      </c>
      <c r="AM6" s="38" t="s">
        <v>680</v>
      </c>
      <c r="AN6" s="38" t="s">
        <v>682</v>
      </c>
    </row>
    <row r="7" spans="1:40" s="10" customFormat="1" ht="17.25">
      <c r="A7" s="21"/>
      <c r="B7" s="15"/>
      <c r="C7" s="13"/>
      <c r="D7" s="15"/>
      <c r="J7" s="48"/>
      <c r="AL7" s="34" t="s">
        <v>960</v>
      </c>
      <c r="AM7" s="36">
        <v>0.98667161276306914</v>
      </c>
      <c r="AN7" s="36">
        <v>1.3328387236930958E-2</v>
      </c>
    </row>
    <row r="8" spans="1:40" s="10" customFormat="1" ht="15">
      <c r="J8" s="48"/>
      <c r="AL8" s="34" t="s">
        <v>797</v>
      </c>
      <c r="AM8" s="36">
        <v>0.97916856253731444</v>
      </c>
      <c r="AN8" s="36">
        <v>2.0831437462685551E-2</v>
      </c>
    </row>
    <row r="9" spans="1:40" ht="15">
      <c r="A9" s="41"/>
      <c r="B9" s="41"/>
      <c r="C9" s="41"/>
      <c r="D9" s="41" t="s">
        <v>0</v>
      </c>
      <c r="E9" s="41"/>
      <c r="F9" s="44"/>
      <c r="G9" s="44"/>
      <c r="H9" s="44"/>
      <c r="I9" s="44"/>
      <c r="J9" s="44"/>
      <c r="AG9" s="37" t="s">
        <v>682</v>
      </c>
      <c r="AH9" s="37"/>
      <c r="AI9" s="37"/>
      <c r="AL9" s="34" t="s">
        <v>961</v>
      </c>
      <c r="AM9" s="36">
        <v>0.9794947821123472</v>
      </c>
      <c r="AN9" s="36">
        <v>2.0505217887652742E-2</v>
      </c>
    </row>
    <row r="10" spans="1:40" ht="30">
      <c r="A10" s="42" t="s">
        <v>709</v>
      </c>
      <c r="B10" s="42" t="s">
        <v>710</v>
      </c>
      <c r="C10" s="42" t="s">
        <v>842</v>
      </c>
      <c r="D10" s="43" t="s">
        <v>678</v>
      </c>
      <c r="E10" s="43" t="s">
        <v>711</v>
      </c>
      <c r="F10" s="44" t="s">
        <v>733</v>
      </c>
      <c r="G10" s="45" t="s">
        <v>679</v>
      </c>
      <c r="H10" s="45" t="s">
        <v>680</v>
      </c>
      <c r="I10" s="45" t="s">
        <v>681</v>
      </c>
      <c r="J10" s="45" t="s">
        <v>682</v>
      </c>
      <c r="AG10" s="47" t="s">
        <v>844</v>
      </c>
      <c r="AH10" s="35" t="s">
        <v>709</v>
      </c>
      <c r="AI10" s="34" t="s">
        <v>843</v>
      </c>
    </row>
    <row r="11" spans="1:40" ht="15">
      <c r="A11" s="34" t="s">
        <v>960</v>
      </c>
      <c r="B11" s="34" t="s">
        <v>960</v>
      </c>
      <c r="C11" s="34" t="s">
        <v>885</v>
      </c>
      <c r="D11" s="40">
        <v>165.92898559570313</v>
      </c>
      <c r="E11" s="40">
        <v>29.44958402134467</v>
      </c>
      <c r="F11" s="39">
        <v>0.23793981481481483</v>
      </c>
      <c r="G11" s="39">
        <v>0.23476851851851852</v>
      </c>
      <c r="H11" s="36">
        <v>0.98667161276306914</v>
      </c>
      <c r="I11" s="39">
        <v>3.1712962962962962E-3</v>
      </c>
      <c r="J11" s="36">
        <v>1.3328387236930958E-2</v>
      </c>
      <c r="AG11" s="34" t="s">
        <v>894</v>
      </c>
      <c r="AH11" s="34" t="s">
        <v>718</v>
      </c>
      <c r="AI11" s="36">
        <v>8.4152992993906744E-2</v>
      </c>
    </row>
    <row r="12" spans="1:40" ht="15">
      <c r="A12" s="34"/>
      <c r="B12" s="34"/>
      <c r="C12" s="34" t="s">
        <v>951</v>
      </c>
      <c r="D12" s="40">
        <v>0</v>
      </c>
      <c r="E12" s="40">
        <v>0</v>
      </c>
      <c r="F12" s="39">
        <v>0</v>
      </c>
      <c r="G12" s="39">
        <v>0</v>
      </c>
      <c r="H12" s="36" t="e">
        <v>#DIV/0!</v>
      </c>
      <c r="I12" s="39">
        <v>0</v>
      </c>
      <c r="J12" s="36" t="e">
        <v>#DIV/0!</v>
      </c>
      <c r="AG12" s="34" t="s">
        <v>906</v>
      </c>
      <c r="AH12" s="34" t="s">
        <v>718</v>
      </c>
      <c r="AI12" s="36">
        <v>5.3772651548290008E-2</v>
      </c>
    </row>
    <row r="13" spans="1:40" ht="15">
      <c r="A13" s="34"/>
      <c r="B13" s="34"/>
      <c r="C13" s="34" t="s">
        <v>942</v>
      </c>
      <c r="D13" s="40">
        <v>0</v>
      </c>
      <c r="E13" s="40">
        <v>0</v>
      </c>
      <c r="F13" s="39">
        <v>0</v>
      </c>
      <c r="G13" s="39">
        <v>0</v>
      </c>
      <c r="H13" s="36" t="e">
        <v>#DIV/0!</v>
      </c>
      <c r="I13" s="39">
        <v>0</v>
      </c>
      <c r="J13" s="36" t="e">
        <v>#DIV/0!</v>
      </c>
      <c r="AG13" s="34" t="s">
        <v>914</v>
      </c>
      <c r="AH13" s="34" t="s">
        <v>727</v>
      </c>
      <c r="AI13" s="36">
        <v>4.5818207450745434E-2</v>
      </c>
    </row>
    <row r="14" spans="1:40" ht="15">
      <c r="A14" s="34" t="s">
        <v>717</v>
      </c>
      <c r="B14" s="34" t="s">
        <v>797</v>
      </c>
      <c r="C14" s="34" t="s">
        <v>865</v>
      </c>
      <c r="D14" s="40">
        <v>57.138893127441406</v>
      </c>
      <c r="E14" s="40">
        <v>19.877351364752467</v>
      </c>
      <c r="F14" s="39">
        <v>0.12535879629629629</v>
      </c>
      <c r="G14" s="39">
        <v>0.11976851851851852</v>
      </c>
      <c r="H14" s="36">
        <v>0.95540768180694347</v>
      </c>
      <c r="I14" s="39">
        <v>5.5902777777777773E-3</v>
      </c>
      <c r="J14" s="36">
        <v>4.4592318193056486E-2</v>
      </c>
      <c r="AG14" s="34" t="s">
        <v>865</v>
      </c>
      <c r="AH14" s="34" t="s">
        <v>717</v>
      </c>
      <c r="AI14" s="36">
        <v>4.4592318193056486E-2</v>
      </c>
    </row>
    <row r="15" spans="1:40" ht="15">
      <c r="A15" s="34"/>
      <c r="B15" s="34"/>
      <c r="C15" s="34" t="s">
        <v>910</v>
      </c>
      <c r="D15" s="40">
        <v>36.249351501464844</v>
      </c>
      <c r="E15" s="40">
        <v>15.708463209973361</v>
      </c>
      <c r="F15" s="39">
        <v>9.9976851851851858E-2</v>
      </c>
      <c r="G15" s="39">
        <v>9.6145833333333333E-2</v>
      </c>
      <c r="H15" s="36">
        <v>0.96168305169604595</v>
      </c>
      <c r="I15" s="39">
        <v>3.8310185185185183E-3</v>
      </c>
      <c r="J15" s="36">
        <v>3.8316948303954115E-2</v>
      </c>
      <c r="AG15" s="34" t="s">
        <v>910</v>
      </c>
      <c r="AH15" s="34" t="s">
        <v>717</v>
      </c>
      <c r="AI15" s="36">
        <v>3.8316948303954115E-2</v>
      </c>
    </row>
    <row r="16" spans="1:40" ht="15">
      <c r="A16" s="34"/>
      <c r="B16" s="34"/>
      <c r="C16" s="34" t="s">
        <v>857</v>
      </c>
      <c r="D16" s="40">
        <v>28.593925476074219</v>
      </c>
      <c r="E16" s="40">
        <v>17.518020661542291</v>
      </c>
      <c r="F16" s="39">
        <v>6.9884259259259257E-2</v>
      </c>
      <c r="G16" s="39">
        <v>6.8009259259259255E-2</v>
      </c>
      <c r="H16" s="36">
        <v>0.97317049257650712</v>
      </c>
      <c r="I16" s="39">
        <v>1.8749999999999999E-3</v>
      </c>
      <c r="J16" s="36">
        <v>2.682950742349284E-2</v>
      </c>
      <c r="AG16" s="34" t="s">
        <v>902</v>
      </c>
      <c r="AH16" s="34" t="s">
        <v>718</v>
      </c>
      <c r="AI16" s="36">
        <v>2.9117647073821806E-2</v>
      </c>
    </row>
    <row r="17" spans="1:35" ht="15">
      <c r="A17" s="34"/>
      <c r="B17" s="34"/>
      <c r="C17" s="34" t="s">
        <v>849</v>
      </c>
      <c r="D17" s="40">
        <v>107.13687133789063</v>
      </c>
      <c r="E17" s="40">
        <v>28.32451686338559</v>
      </c>
      <c r="F17" s="39">
        <v>0.16085648148148149</v>
      </c>
      <c r="G17" s="39">
        <v>0.15760416666666666</v>
      </c>
      <c r="H17" s="36">
        <v>0.97978115001652766</v>
      </c>
      <c r="I17" s="39">
        <v>3.2523148148148147E-3</v>
      </c>
      <c r="J17" s="36">
        <v>2.0218849983472349E-2</v>
      </c>
      <c r="AG17" s="34" t="s">
        <v>857</v>
      </c>
      <c r="AH17" s="34" t="s">
        <v>717</v>
      </c>
      <c r="AI17" s="36">
        <v>2.682950742349284E-2</v>
      </c>
    </row>
    <row r="18" spans="1:35" ht="15">
      <c r="A18" s="34"/>
      <c r="B18" s="34"/>
      <c r="C18" s="34" t="s">
        <v>853</v>
      </c>
      <c r="D18" s="40">
        <v>35.833942413330078</v>
      </c>
      <c r="E18" s="40">
        <v>15.185571913995595</v>
      </c>
      <c r="F18" s="39">
        <v>0.10003472222222222</v>
      </c>
      <c r="G18" s="39">
        <v>9.8321759259259262E-2</v>
      </c>
      <c r="H18" s="36">
        <v>0.98287641515437263</v>
      </c>
      <c r="I18" s="39">
        <v>1.712962962962963E-3</v>
      </c>
      <c r="J18" s="36">
        <v>1.7123584845627413E-2</v>
      </c>
      <c r="AG18" s="34" t="s">
        <v>934</v>
      </c>
      <c r="AH18" s="34" t="s">
        <v>727</v>
      </c>
      <c r="AI18" s="36">
        <v>2.1463101771715922E-2</v>
      </c>
    </row>
    <row r="19" spans="1:35" ht="15">
      <c r="A19" s="34"/>
      <c r="B19" s="34"/>
      <c r="C19" s="34" t="s">
        <v>861</v>
      </c>
      <c r="D19" s="40">
        <v>26.460853576660156</v>
      </c>
      <c r="E19" s="40">
        <v>20.065520666144813</v>
      </c>
      <c r="F19" s="39">
        <v>5.5532407407407405E-2</v>
      </c>
      <c r="G19" s="39">
        <v>5.4942129629629632E-2</v>
      </c>
      <c r="H19" s="36">
        <v>0.98937145936740167</v>
      </c>
      <c r="I19" s="39">
        <v>5.9027777777777778E-4</v>
      </c>
      <c r="J19" s="36">
        <v>1.0628540632598235E-2</v>
      </c>
      <c r="AG19" s="34" t="s">
        <v>849</v>
      </c>
      <c r="AH19" s="34" t="s">
        <v>717</v>
      </c>
      <c r="AI19" s="36">
        <v>2.0218849983472349E-2</v>
      </c>
    </row>
    <row r="20" spans="1:35" ht="15">
      <c r="A20" s="34"/>
      <c r="B20" s="34"/>
      <c r="C20" s="34" t="s">
        <v>954</v>
      </c>
      <c r="D20" s="40">
        <v>0</v>
      </c>
      <c r="E20" s="40">
        <v>0</v>
      </c>
      <c r="F20" s="39">
        <v>0</v>
      </c>
      <c r="G20" s="39">
        <v>0</v>
      </c>
      <c r="H20" s="36" t="e">
        <v>#DIV/0!</v>
      </c>
      <c r="I20" s="39">
        <v>0</v>
      </c>
      <c r="J20" s="36" t="e">
        <v>#DIV/0!</v>
      </c>
      <c r="AG20" s="34" t="s">
        <v>898</v>
      </c>
      <c r="AH20" s="34" t="s">
        <v>718</v>
      </c>
      <c r="AI20" s="36">
        <v>1.9215027249310516E-2</v>
      </c>
    </row>
    <row r="21" spans="1:35" ht="15">
      <c r="A21" s="34" t="s">
        <v>727</v>
      </c>
      <c r="B21" s="34" t="s">
        <v>797</v>
      </c>
      <c r="C21" s="34" t="s">
        <v>914</v>
      </c>
      <c r="D21" s="40">
        <v>6.1254482269287109</v>
      </c>
      <c r="E21" s="40">
        <v>20.363104954145605</v>
      </c>
      <c r="F21" s="39">
        <v>1.3136574074074075E-2</v>
      </c>
      <c r="G21" s="39">
        <v>1.2534722222222221E-2</v>
      </c>
      <c r="H21" s="36">
        <v>0.95418179254925461</v>
      </c>
      <c r="I21" s="39">
        <v>6.018518518518519E-4</v>
      </c>
      <c r="J21" s="36">
        <v>4.5818207450745434E-2</v>
      </c>
    </row>
    <row r="22" spans="1:35" ht="15">
      <c r="A22" s="34"/>
      <c r="B22" s="34"/>
      <c r="C22" s="34" t="s">
        <v>934</v>
      </c>
      <c r="D22" s="40">
        <v>5.4875831604003906</v>
      </c>
      <c r="E22" s="40">
        <v>25.488834211472714</v>
      </c>
      <c r="F22" s="39">
        <v>9.1666666666666667E-3</v>
      </c>
      <c r="G22" s="39">
        <v>8.9699074074074073E-3</v>
      </c>
      <c r="H22" s="36">
        <v>0.97853689822828405</v>
      </c>
      <c r="I22" s="39">
        <v>1.9675925925925926E-4</v>
      </c>
      <c r="J22" s="36">
        <v>2.1463101771715922E-2</v>
      </c>
    </row>
    <row r="23" spans="1:35" ht="15">
      <c r="A23" s="34"/>
      <c r="B23" s="34"/>
      <c r="C23" s="34" t="s">
        <v>918</v>
      </c>
      <c r="D23" s="40">
        <v>5.5233845710754395</v>
      </c>
      <c r="E23" s="40">
        <v>22.172299218302772</v>
      </c>
      <c r="F23" s="39">
        <v>1.0532407407407407E-2</v>
      </c>
      <c r="G23" s="39">
        <v>1.0381944444444444E-2</v>
      </c>
      <c r="H23" s="36">
        <v>0.985711192422975</v>
      </c>
      <c r="I23" s="39">
        <v>1.5046296296296297E-4</v>
      </c>
      <c r="J23" s="36">
        <v>1.4288807577024916E-2</v>
      </c>
    </row>
    <row r="24" spans="1:35" ht="15">
      <c r="A24" s="34"/>
      <c r="B24" s="34"/>
      <c r="C24" s="34" t="s">
        <v>926</v>
      </c>
      <c r="D24" s="40">
        <v>78.889564514160156</v>
      </c>
      <c r="E24" s="40">
        <v>32.532174188022971</v>
      </c>
      <c r="F24" s="39">
        <v>0.10223379629629629</v>
      </c>
      <c r="G24" s="39">
        <v>0.10104166666666667</v>
      </c>
      <c r="H24" s="36">
        <v>0.98833904267389605</v>
      </c>
      <c r="I24" s="39">
        <v>1.1921296296296296E-3</v>
      </c>
      <c r="J24" s="36">
        <v>1.1660957326103992E-2</v>
      </c>
    </row>
    <row r="25" spans="1:35" ht="15">
      <c r="A25" s="34"/>
      <c r="B25" s="34"/>
      <c r="C25" s="34" t="s">
        <v>930</v>
      </c>
      <c r="D25" s="40">
        <v>5.4251561164855957</v>
      </c>
      <c r="E25" s="40">
        <v>21.251879229413738</v>
      </c>
      <c r="F25" s="39">
        <v>1.0694444444444444E-2</v>
      </c>
      <c r="G25" s="39">
        <v>1.0636574074074074E-2</v>
      </c>
      <c r="H25" s="36">
        <v>0.99458876801399132</v>
      </c>
      <c r="I25" s="39">
        <v>5.7870370370370373E-5</v>
      </c>
      <c r="J25" s="36">
        <v>5.411231986008719E-3</v>
      </c>
    </row>
    <row r="26" spans="1:35" ht="15">
      <c r="A26" s="34"/>
      <c r="B26" s="34"/>
      <c r="C26" s="34" t="s">
        <v>877</v>
      </c>
      <c r="D26" s="40">
        <v>5.571225643157959</v>
      </c>
      <c r="E26" s="40">
        <v>26.702399139630401</v>
      </c>
      <c r="F26" s="39">
        <v>8.7384259259259255E-3</v>
      </c>
      <c r="G26" s="39">
        <v>8.6921296296296295E-3</v>
      </c>
      <c r="H26" s="36">
        <v>0.99470275152329002</v>
      </c>
      <c r="I26" s="39">
        <v>4.6296296296296294E-5</v>
      </c>
      <c r="J26" s="36">
        <v>5.2972484767099849E-3</v>
      </c>
    </row>
    <row r="27" spans="1:35" ht="15">
      <c r="A27" s="34"/>
      <c r="B27" s="34"/>
      <c r="C27" s="34" t="s">
        <v>869</v>
      </c>
      <c r="D27" s="40">
        <v>4.9603452682495117</v>
      </c>
      <c r="E27" s="40">
        <v>25.192667555973802</v>
      </c>
      <c r="F27" s="39">
        <v>8.2407407407407412E-3</v>
      </c>
      <c r="G27" s="39">
        <v>8.2060185185185187E-3</v>
      </c>
      <c r="H27" s="36">
        <v>0.99578549282339668</v>
      </c>
      <c r="I27" s="39">
        <v>3.4722222222222222E-5</v>
      </c>
      <c r="J27" s="36">
        <v>4.2145071766033042E-3</v>
      </c>
    </row>
    <row r="28" spans="1:35" ht="15">
      <c r="A28" s="34"/>
      <c r="B28" s="34"/>
      <c r="C28" s="34" t="s">
        <v>873</v>
      </c>
      <c r="D28" s="40">
        <v>4.7233619689941406</v>
      </c>
      <c r="E28" s="40">
        <v>20.941864741275083</v>
      </c>
      <c r="F28" s="39">
        <v>9.3981481481481485E-3</v>
      </c>
      <c r="G28" s="39">
        <v>9.3981481481481485E-3</v>
      </c>
      <c r="H28" s="36">
        <v>1</v>
      </c>
      <c r="I28" s="39">
        <v>0</v>
      </c>
      <c r="J28" s="36">
        <v>0</v>
      </c>
    </row>
    <row r="29" spans="1:35" ht="15">
      <c r="A29" s="34"/>
      <c r="B29" s="34"/>
      <c r="C29" s="34" t="s">
        <v>938</v>
      </c>
      <c r="D29" s="40">
        <v>45.282363891601563</v>
      </c>
      <c r="E29" s="40">
        <v>47.946032355813422</v>
      </c>
      <c r="F29" s="39">
        <v>3.9351851851851853E-2</v>
      </c>
      <c r="G29" s="39">
        <v>3.9351851851851853E-2</v>
      </c>
      <c r="H29" s="36">
        <v>1</v>
      </c>
      <c r="I29" s="39">
        <v>0</v>
      </c>
      <c r="J29" s="36">
        <v>0</v>
      </c>
    </row>
    <row r="30" spans="1:35" ht="15">
      <c r="A30" s="34"/>
      <c r="B30" s="34"/>
      <c r="C30" s="34" t="s">
        <v>922</v>
      </c>
      <c r="D30" s="40">
        <v>0.55799514055252075</v>
      </c>
      <c r="E30" s="40">
        <v>31.885436603001182</v>
      </c>
      <c r="F30" s="39">
        <v>7.291666666666667E-4</v>
      </c>
      <c r="G30" s="39">
        <v>7.291666666666667E-4</v>
      </c>
      <c r="H30" s="36">
        <v>1</v>
      </c>
      <c r="I30" s="39">
        <v>0</v>
      </c>
      <c r="J30" s="36">
        <v>0</v>
      </c>
    </row>
    <row r="31" spans="1:35" ht="15">
      <c r="A31" s="34"/>
      <c r="B31" s="34"/>
      <c r="C31" s="34" t="s">
        <v>881</v>
      </c>
      <c r="D31" s="40">
        <v>5.397491455078125</v>
      </c>
      <c r="E31" s="40">
        <v>31.050799383619243</v>
      </c>
      <c r="F31" s="39">
        <v>7.2453703703703708E-3</v>
      </c>
      <c r="G31" s="39">
        <v>7.2453703703703708E-3</v>
      </c>
      <c r="H31" s="36">
        <v>1</v>
      </c>
      <c r="I31" s="39">
        <v>0</v>
      </c>
      <c r="J31" s="36">
        <v>0</v>
      </c>
    </row>
    <row r="32" spans="1:35" ht="15">
      <c r="A32" s="34"/>
      <c r="B32" s="34"/>
      <c r="C32" s="34" t="s">
        <v>958</v>
      </c>
      <c r="D32" s="40">
        <v>0</v>
      </c>
      <c r="E32" s="40">
        <v>0</v>
      </c>
      <c r="F32" s="39">
        <v>0</v>
      </c>
      <c r="G32" s="39">
        <v>0</v>
      </c>
      <c r="H32" s="36" t="e">
        <v>#DIV/0!</v>
      </c>
      <c r="I32" s="39">
        <v>0</v>
      </c>
      <c r="J32" s="36" t="e">
        <v>#DIV/0!</v>
      </c>
    </row>
    <row r="33" spans="1:10" ht="15">
      <c r="A33" s="34" t="s">
        <v>718</v>
      </c>
      <c r="B33" s="34" t="s">
        <v>797</v>
      </c>
      <c r="C33" s="34" t="s">
        <v>894</v>
      </c>
      <c r="D33" s="40">
        <v>1.6835696697235107</v>
      </c>
      <c r="E33" s="40">
        <v>9.4390485201846399</v>
      </c>
      <c r="F33" s="39">
        <v>8.1134259259259267E-3</v>
      </c>
      <c r="G33" s="39">
        <v>7.4305555555555557E-3</v>
      </c>
      <c r="H33" s="36">
        <v>0.91584700700609323</v>
      </c>
      <c r="I33" s="39">
        <v>6.8287037037037036E-4</v>
      </c>
      <c r="J33" s="36">
        <v>8.4152992993906744E-2</v>
      </c>
    </row>
    <row r="34" spans="1:10" ht="15">
      <c r="A34" s="34"/>
      <c r="B34" s="34"/>
      <c r="C34" s="34" t="s">
        <v>906</v>
      </c>
      <c r="D34" s="40">
        <v>18.410188674926758</v>
      </c>
      <c r="E34" s="40">
        <v>10.152027524851553</v>
      </c>
      <c r="F34" s="39">
        <v>7.9849537037037038E-2</v>
      </c>
      <c r="G34" s="39">
        <v>7.5555555555555556E-2</v>
      </c>
      <c r="H34" s="36">
        <v>0.94622734845170997</v>
      </c>
      <c r="I34" s="39">
        <v>4.2939814814814811E-3</v>
      </c>
      <c r="J34" s="36">
        <v>5.3772651548290008E-2</v>
      </c>
    </row>
    <row r="35" spans="1:10" ht="15">
      <c r="A35" s="34"/>
      <c r="B35" s="34"/>
      <c r="C35" s="34" t="s">
        <v>902</v>
      </c>
      <c r="D35" s="40">
        <v>183.25340270996094</v>
      </c>
      <c r="E35" s="40">
        <v>34.650388679374068</v>
      </c>
      <c r="F35" s="39">
        <v>0.22696759259259258</v>
      </c>
      <c r="G35" s="39">
        <v>0.22035879629629629</v>
      </c>
      <c r="H35" s="36">
        <v>0.97088235292617819</v>
      </c>
      <c r="I35" s="39">
        <v>6.6087962962962966E-3</v>
      </c>
      <c r="J35" s="36">
        <v>2.9117647073821806E-2</v>
      </c>
    </row>
    <row r="36" spans="1:10" ht="15">
      <c r="A36" s="34"/>
      <c r="B36" s="34"/>
      <c r="C36" s="34" t="s">
        <v>898</v>
      </c>
      <c r="D36" s="40">
        <v>26.264799118041992</v>
      </c>
      <c r="E36" s="40">
        <v>11.026419320946681</v>
      </c>
      <c r="F36" s="39">
        <v>0.10119212962962963</v>
      </c>
      <c r="G36" s="39">
        <v>9.9247685185185189E-2</v>
      </c>
      <c r="H36" s="36">
        <v>0.98078497275068954</v>
      </c>
      <c r="I36" s="39">
        <v>1.9444444444444444E-3</v>
      </c>
      <c r="J36" s="36">
        <v>1.9215027249310516E-2</v>
      </c>
    </row>
    <row r="37" spans="1:10" ht="15">
      <c r="A37" s="34"/>
      <c r="B37" s="34"/>
      <c r="C37" s="34" t="s">
        <v>890</v>
      </c>
      <c r="D37" s="40">
        <v>94.431190490722656</v>
      </c>
      <c r="E37" s="40">
        <v>23.71183659906972</v>
      </c>
      <c r="F37" s="39">
        <v>0.16696759259259258</v>
      </c>
      <c r="G37" s="39">
        <v>0.16593749999999999</v>
      </c>
      <c r="H37" s="36">
        <v>0.99383050583336074</v>
      </c>
      <c r="I37" s="39">
        <v>1.0300925925925926E-3</v>
      </c>
      <c r="J37" s="36">
        <v>6.169494166639285E-3</v>
      </c>
    </row>
    <row r="38" spans="1:10" ht="15">
      <c r="A38" s="34"/>
      <c r="B38" s="34"/>
      <c r="C38" s="34" t="s">
        <v>947</v>
      </c>
      <c r="D38" s="40">
        <v>0</v>
      </c>
      <c r="E38" s="40">
        <v>0</v>
      </c>
      <c r="F38" s="39">
        <v>0</v>
      </c>
      <c r="G38" s="39">
        <v>0</v>
      </c>
      <c r="H38" s="36" t="e">
        <v>#DIV/0!</v>
      </c>
      <c r="I38" s="39">
        <v>0</v>
      </c>
      <c r="J38" s="36" t="e">
        <v>#DIV/0!</v>
      </c>
    </row>
    <row r="39" spans="1:10" ht="15"/>
    <row r="40" spans="1:10" ht="15"/>
    <row r="41" spans="1:10" ht="15"/>
    <row r="42" spans="1:10" ht="15"/>
    <row r="43" spans="1:10" ht="15"/>
    <row r="44" spans="1:10" ht="15"/>
    <row r="45" spans="1:10" ht="15"/>
    <row r="46" spans="1:10" ht="15"/>
    <row r="47" spans="1:10" ht="15"/>
    <row r="48" spans="1:10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</sheetData>
  <mergeCells count="5">
    <mergeCell ref="B3:C3"/>
    <mergeCell ref="B4:C4"/>
    <mergeCell ref="B5:C5"/>
    <mergeCell ref="B6:C6"/>
    <mergeCell ref="B1:G1"/>
  </mergeCells>
  <conditionalFormatting pivot="1" sqref="J11:J38">
    <cfRule type="cellIs" dxfId="100" priority="3" stopIfTrue="1" operator="greaterThan">
      <formula>0.3</formula>
    </cfRule>
  </conditionalFormatting>
  <conditionalFormatting pivot="1" sqref="J11:J38">
    <cfRule type="cellIs" dxfId="99" priority="2" operator="between">
      <formula>0.25</formula>
      <formula>0.3</formula>
    </cfRule>
  </conditionalFormatting>
  <conditionalFormatting pivot="1" sqref="J11:J38">
    <cfRule type="cellIs" dxfId="98" priority="1" operator="lessThan">
      <formula>0.25</formula>
    </cfRule>
  </conditionalFormatting>
  <pageMargins left="0.7" right="0.7" top="0.75" bottom="0.75" header="0.3" footer="0.3"/>
  <pageSetup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1"/>
  <sheetViews>
    <sheetView workbookViewId="0"/>
  </sheetViews>
  <sheetFormatPr defaultColWidth="9.140625" defaultRowHeight="12.75"/>
  <cols>
    <col min="1" max="7" width="30" customWidth="1"/>
    <col min="8" max="10" width="30" style="27" customWidth="1"/>
    <col min="11" max="12" width="30" customWidth="1"/>
  </cols>
  <sheetData>
    <row r="1" spans="1:12" s="23" customFormat="1">
      <c r="A1" s="23" t="s">
        <v>66</v>
      </c>
      <c r="B1" s="23" t="s">
        <v>67</v>
      </c>
      <c r="C1" s="23" t="s">
        <v>68</v>
      </c>
      <c r="D1" s="23" t="s">
        <v>69</v>
      </c>
      <c r="E1" s="23" t="s">
        <v>70</v>
      </c>
      <c r="F1" s="23" t="s">
        <v>313</v>
      </c>
      <c r="G1" s="23" t="s">
        <v>363</v>
      </c>
      <c r="H1" s="26" t="s">
        <v>403</v>
      </c>
      <c r="I1" s="26" t="s">
        <v>450</v>
      </c>
      <c r="J1" s="26" t="s">
        <v>537</v>
      </c>
      <c r="K1" s="23" t="s">
        <v>556</v>
      </c>
      <c r="L1" s="23" t="s">
        <v>618</v>
      </c>
    </row>
    <row r="2" spans="1:12">
      <c r="A2" t="s">
        <v>71</v>
      </c>
      <c r="B2" t="s">
        <v>118</v>
      </c>
      <c r="C2" t="s">
        <v>119</v>
      </c>
      <c r="D2" t="s">
        <v>120</v>
      </c>
      <c r="E2" t="s">
        <v>121</v>
      </c>
      <c r="F2" t="s">
        <v>314</v>
      </c>
      <c r="G2" t="s">
        <v>364</v>
      </c>
      <c r="H2" s="27" t="s">
        <v>364</v>
      </c>
      <c r="I2" s="27" t="s">
        <v>456</v>
      </c>
      <c r="J2" s="27" t="s">
        <v>495</v>
      </c>
      <c r="K2" t="s">
        <v>557</v>
      </c>
      <c r="L2" t="s">
        <v>364</v>
      </c>
    </row>
    <row r="3" spans="1:12">
      <c r="A3" t="s">
        <v>72</v>
      </c>
      <c r="B3" t="s">
        <v>122</v>
      </c>
      <c r="C3" t="s">
        <v>123</v>
      </c>
      <c r="D3" t="s">
        <v>124</v>
      </c>
      <c r="E3" t="s">
        <v>125</v>
      </c>
      <c r="F3" t="s">
        <v>315</v>
      </c>
      <c r="G3" t="s">
        <v>123</v>
      </c>
      <c r="H3" s="27" t="s">
        <v>404</v>
      </c>
      <c r="I3" s="27" t="s">
        <v>451</v>
      </c>
      <c r="J3" s="27" t="s">
        <v>538</v>
      </c>
      <c r="K3" t="s">
        <v>558</v>
      </c>
      <c r="L3" t="s">
        <v>619</v>
      </c>
    </row>
    <row r="4" spans="1:12">
      <c r="A4" t="s">
        <v>73</v>
      </c>
      <c r="B4" t="s">
        <v>126</v>
      </c>
      <c r="C4" t="s">
        <v>127</v>
      </c>
      <c r="D4" t="s">
        <v>128</v>
      </c>
      <c r="E4" t="s">
        <v>129</v>
      </c>
      <c r="F4" t="s">
        <v>316</v>
      </c>
      <c r="G4" t="s">
        <v>372</v>
      </c>
      <c r="H4" s="27" t="s">
        <v>405</v>
      </c>
      <c r="I4" s="27" t="s">
        <v>457</v>
      </c>
      <c r="J4" s="27" t="s">
        <v>496</v>
      </c>
      <c r="K4" t="s">
        <v>559</v>
      </c>
      <c r="L4" t="s">
        <v>620</v>
      </c>
    </row>
    <row r="5" spans="1:12">
      <c r="A5" t="s">
        <v>74</v>
      </c>
      <c r="B5" t="s">
        <v>130</v>
      </c>
      <c r="C5" t="s">
        <v>131</v>
      </c>
      <c r="D5" t="s">
        <v>132</v>
      </c>
      <c r="E5" t="s">
        <v>133</v>
      </c>
      <c r="F5" t="s">
        <v>317</v>
      </c>
      <c r="G5" t="s">
        <v>373</v>
      </c>
      <c r="H5" s="27" t="s">
        <v>406</v>
      </c>
      <c r="I5" s="27" t="s">
        <v>458</v>
      </c>
      <c r="J5" s="27" t="s">
        <v>497</v>
      </c>
      <c r="K5" t="s">
        <v>560</v>
      </c>
      <c r="L5" t="s">
        <v>621</v>
      </c>
    </row>
    <row r="6" spans="1:12">
      <c r="A6" t="s">
        <v>75</v>
      </c>
      <c r="B6" t="s">
        <v>134</v>
      </c>
      <c r="C6" t="s">
        <v>135</v>
      </c>
      <c r="D6" t="s">
        <v>136</v>
      </c>
      <c r="E6" t="s">
        <v>137</v>
      </c>
      <c r="F6" t="s">
        <v>318</v>
      </c>
      <c r="G6" t="s">
        <v>374</v>
      </c>
      <c r="H6" s="27" t="s">
        <v>407</v>
      </c>
      <c r="I6" s="27" t="s">
        <v>459</v>
      </c>
      <c r="J6" s="27" t="s">
        <v>498</v>
      </c>
      <c r="K6" t="s">
        <v>561</v>
      </c>
      <c r="L6" t="s">
        <v>622</v>
      </c>
    </row>
    <row r="7" spans="1:12">
      <c r="A7" t="s">
        <v>76</v>
      </c>
      <c r="B7" t="s">
        <v>138</v>
      </c>
      <c r="C7" t="s">
        <v>139</v>
      </c>
      <c r="D7" t="s">
        <v>140</v>
      </c>
      <c r="E7" t="s">
        <v>141</v>
      </c>
      <c r="F7" t="s">
        <v>319</v>
      </c>
      <c r="G7" t="s">
        <v>375</v>
      </c>
      <c r="H7" s="27" t="s">
        <v>408</v>
      </c>
      <c r="I7" s="27" t="s">
        <v>460</v>
      </c>
      <c r="J7" s="27" t="s">
        <v>499</v>
      </c>
      <c r="K7" t="s">
        <v>562</v>
      </c>
      <c r="L7" t="s">
        <v>623</v>
      </c>
    </row>
    <row r="8" spans="1:12">
      <c r="A8" t="s">
        <v>77</v>
      </c>
      <c r="B8" t="s">
        <v>142</v>
      </c>
      <c r="C8" t="s">
        <v>143</v>
      </c>
      <c r="D8" t="s">
        <v>144</v>
      </c>
      <c r="E8" t="s">
        <v>145</v>
      </c>
      <c r="F8" t="s">
        <v>320</v>
      </c>
      <c r="G8" t="s">
        <v>376</v>
      </c>
      <c r="H8" s="27" t="s">
        <v>409</v>
      </c>
      <c r="I8" s="27" t="s">
        <v>461</v>
      </c>
      <c r="J8" s="27" t="s">
        <v>500</v>
      </c>
      <c r="K8" t="s">
        <v>563</v>
      </c>
      <c r="L8" t="s">
        <v>624</v>
      </c>
    </row>
    <row r="9" spans="1:12">
      <c r="A9" t="s">
        <v>78</v>
      </c>
      <c r="B9" t="s">
        <v>146</v>
      </c>
      <c r="C9" t="s">
        <v>147</v>
      </c>
      <c r="D9" t="s">
        <v>148</v>
      </c>
      <c r="E9" t="s">
        <v>149</v>
      </c>
      <c r="F9" t="s">
        <v>321</v>
      </c>
      <c r="G9" t="s">
        <v>377</v>
      </c>
      <c r="H9" s="27" t="s">
        <v>410</v>
      </c>
      <c r="I9" s="27" t="s">
        <v>462</v>
      </c>
      <c r="J9" s="27" t="s">
        <v>501</v>
      </c>
      <c r="K9" t="s">
        <v>564</v>
      </c>
      <c r="L9" t="s">
        <v>625</v>
      </c>
    </row>
    <row r="10" spans="1:12">
      <c r="A10" t="s">
        <v>79</v>
      </c>
      <c r="B10" t="s">
        <v>150</v>
      </c>
      <c r="C10" t="s">
        <v>151</v>
      </c>
      <c r="D10" t="s">
        <v>152</v>
      </c>
      <c r="E10" t="s">
        <v>153</v>
      </c>
      <c r="F10" t="s">
        <v>322</v>
      </c>
      <c r="G10" t="s">
        <v>365</v>
      </c>
      <c r="H10" s="27" t="s">
        <v>411</v>
      </c>
      <c r="I10" s="27" t="s">
        <v>452</v>
      </c>
      <c r="J10" s="27" t="s">
        <v>539</v>
      </c>
      <c r="K10" t="s">
        <v>565</v>
      </c>
      <c r="L10" t="s">
        <v>626</v>
      </c>
    </row>
    <row r="11" spans="1:12">
      <c r="A11" t="s">
        <v>80</v>
      </c>
      <c r="B11" t="s">
        <v>154</v>
      </c>
      <c r="C11" t="s">
        <v>155</v>
      </c>
      <c r="D11" t="s">
        <v>156</v>
      </c>
      <c r="E11" t="s">
        <v>157</v>
      </c>
      <c r="F11" t="s">
        <v>323</v>
      </c>
      <c r="G11" t="s">
        <v>155</v>
      </c>
      <c r="H11" s="27" t="s">
        <v>412</v>
      </c>
      <c r="I11" s="27" t="s">
        <v>463</v>
      </c>
      <c r="J11" s="27" t="s">
        <v>502</v>
      </c>
      <c r="K11" t="s">
        <v>566</v>
      </c>
      <c r="L11" t="s">
        <v>627</v>
      </c>
    </row>
    <row r="12" spans="1:12">
      <c r="A12" t="s">
        <v>81</v>
      </c>
      <c r="B12" t="s">
        <v>158</v>
      </c>
      <c r="C12" t="s">
        <v>159</v>
      </c>
      <c r="D12" t="s">
        <v>160</v>
      </c>
      <c r="E12" t="s">
        <v>161</v>
      </c>
      <c r="F12" t="s">
        <v>324</v>
      </c>
      <c r="G12" t="s">
        <v>159</v>
      </c>
      <c r="H12" s="27" t="s">
        <v>413</v>
      </c>
      <c r="I12" s="27" t="s">
        <v>464</v>
      </c>
      <c r="J12" s="27" t="s">
        <v>503</v>
      </c>
      <c r="K12" t="s">
        <v>567</v>
      </c>
      <c r="L12" t="s">
        <v>628</v>
      </c>
    </row>
    <row r="13" spans="1:12">
      <c r="A13" t="s">
        <v>82</v>
      </c>
      <c r="B13" t="s">
        <v>162</v>
      </c>
      <c r="C13" t="s">
        <v>163</v>
      </c>
      <c r="D13" t="s">
        <v>164</v>
      </c>
      <c r="E13" t="s">
        <v>165</v>
      </c>
      <c r="F13" t="s">
        <v>325</v>
      </c>
      <c r="G13" t="s">
        <v>163</v>
      </c>
      <c r="H13" s="27" t="s">
        <v>414</v>
      </c>
      <c r="I13" s="27" t="s">
        <v>465</v>
      </c>
      <c r="J13" s="27" t="s">
        <v>504</v>
      </c>
      <c r="K13" t="s">
        <v>568</v>
      </c>
      <c r="L13" t="s">
        <v>629</v>
      </c>
    </row>
    <row r="14" spans="1:12">
      <c r="A14" t="s">
        <v>83</v>
      </c>
      <c r="B14" t="s">
        <v>166</v>
      </c>
      <c r="C14" t="s">
        <v>167</v>
      </c>
      <c r="D14" t="s">
        <v>168</v>
      </c>
      <c r="E14" t="s">
        <v>169</v>
      </c>
      <c r="F14" t="s">
        <v>326</v>
      </c>
      <c r="G14" t="s">
        <v>167</v>
      </c>
      <c r="H14" s="27" t="s">
        <v>415</v>
      </c>
      <c r="I14" s="27" t="s">
        <v>466</v>
      </c>
      <c r="J14" s="27" t="s">
        <v>505</v>
      </c>
      <c r="K14" t="s">
        <v>569</v>
      </c>
      <c r="L14" t="s">
        <v>630</v>
      </c>
    </row>
    <row r="15" spans="1:12">
      <c r="A15" t="s">
        <v>84</v>
      </c>
      <c r="B15" t="s">
        <v>170</v>
      </c>
      <c r="C15" t="s">
        <v>171</v>
      </c>
      <c r="D15" t="s">
        <v>172</v>
      </c>
      <c r="E15" t="s">
        <v>173</v>
      </c>
      <c r="F15" t="s">
        <v>327</v>
      </c>
      <c r="G15" t="s">
        <v>171</v>
      </c>
      <c r="H15" s="27" t="s">
        <v>416</v>
      </c>
      <c r="I15" s="27" t="s">
        <v>467</v>
      </c>
      <c r="J15" s="27" t="s">
        <v>506</v>
      </c>
      <c r="K15" t="s">
        <v>570</v>
      </c>
      <c r="L15" t="s">
        <v>631</v>
      </c>
    </row>
    <row r="16" spans="1:12">
      <c r="A16" t="s">
        <v>85</v>
      </c>
      <c r="B16" t="s">
        <v>174</v>
      </c>
      <c r="C16" t="s">
        <v>175</v>
      </c>
      <c r="D16" t="s">
        <v>176</v>
      </c>
      <c r="E16" t="s">
        <v>177</v>
      </c>
      <c r="F16" t="s">
        <v>328</v>
      </c>
      <c r="G16" t="s">
        <v>175</v>
      </c>
      <c r="H16" s="27" t="s">
        <v>417</v>
      </c>
      <c r="I16" s="27" t="s">
        <v>468</v>
      </c>
      <c r="J16" s="27" t="s">
        <v>507</v>
      </c>
      <c r="K16" t="s">
        <v>571</v>
      </c>
      <c r="L16" t="s">
        <v>632</v>
      </c>
    </row>
    <row r="17" spans="1:12">
      <c r="A17" t="s">
        <v>86</v>
      </c>
      <c r="B17" t="s">
        <v>178</v>
      </c>
      <c r="C17" t="s">
        <v>179</v>
      </c>
      <c r="D17" t="s">
        <v>180</v>
      </c>
      <c r="E17" t="s">
        <v>181</v>
      </c>
      <c r="F17" t="s">
        <v>329</v>
      </c>
      <c r="G17" t="s">
        <v>378</v>
      </c>
      <c r="H17" s="27" t="s">
        <v>418</v>
      </c>
      <c r="I17" s="27" t="s">
        <v>469</v>
      </c>
      <c r="J17" s="27" t="s">
        <v>508</v>
      </c>
      <c r="K17" t="s">
        <v>572</v>
      </c>
      <c r="L17" t="s">
        <v>633</v>
      </c>
    </row>
    <row r="18" spans="1:12">
      <c r="A18" t="s">
        <v>87</v>
      </c>
      <c r="B18" t="s">
        <v>182</v>
      </c>
      <c r="C18" t="s">
        <v>183</v>
      </c>
      <c r="D18" t="s">
        <v>184</v>
      </c>
      <c r="E18" t="s">
        <v>185</v>
      </c>
      <c r="F18" t="s">
        <v>330</v>
      </c>
      <c r="G18" t="s">
        <v>366</v>
      </c>
      <c r="H18" s="27" t="s">
        <v>419</v>
      </c>
      <c r="I18" s="27" t="s">
        <v>453</v>
      </c>
      <c r="J18" s="27" t="s">
        <v>540</v>
      </c>
      <c r="K18" t="s">
        <v>573</v>
      </c>
      <c r="L18" t="s">
        <v>634</v>
      </c>
    </row>
    <row r="19" spans="1:12">
      <c r="A19" t="s">
        <v>88</v>
      </c>
      <c r="B19" t="s">
        <v>186</v>
      </c>
      <c r="C19" t="s">
        <v>187</v>
      </c>
      <c r="D19" t="s">
        <v>188</v>
      </c>
      <c r="E19" t="s">
        <v>189</v>
      </c>
      <c r="F19" t="s">
        <v>331</v>
      </c>
      <c r="G19" t="s">
        <v>367</v>
      </c>
      <c r="H19" s="27" t="s">
        <v>420</v>
      </c>
      <c r="I19" s="27" t="s">
        <v>454</v>
      </c>
      <c r="J19" s="27" t="s">
        <v>541</v>
      </c>
      <c r="K19" t="s">
        <v>574</v>
      </c>
      <c r="L19" t="s">
        <v>635</v>
      </c>
    </row>
    <row r="20" spans="1:12">
      <c r="A20" t="s">
        <v>89</v>
      </c>
      <c r="B20" t="s">
        <v>190</v>
      </c>
      <c r="C20" t="s">
        <v>191</v>
      </c>
      <c r="D20" t="s">
        <v>192</v>
      </c>
      <c r="E20" t="s">
        <v>193</v>
      </c>
      <c r="F20" t="s">
        <v>332</v>
      </c>
      <c r="G20" t="s">
        <v>368</v>
      </c>
      <c r="H20" s="27" t="s">
        <v>421</v>
      </c>
      <c r="I20" s="27" t="s">
        <v>455</v>
      </c>
      <c r="J20" s="27" t="s">
        <v>542</v>
      </c>
      <c r="K20" t="s">
        <v>575</v>
      </c>
      <c r="L20" t="s">
        <v>636</v>
      </c>
    </row>
    <row r="21" spans="1:12">
      <c r="A21" t="s">
        <v>90</v>
      </c>
      <c r="B21" t="s">
        <v>194</v>
      </c>
      <c r="C21" t="s">
        <v>195</v>
      </c>
      <c r="D21" t="s">
        <v>196</v>
      </c>
      <c r="E21" t="s">
        <v>197</v>
      </c>
      <c r="F21" t="s">
        <v>333</v>
      </c>
      <c r="G21" t="s">
        <v>379</v>
      </c>
      <c r="H21" s="27" t="s">
        <v>422</v>
      </c>
      <c r="I21" s="27" t="s">
        <v>470</v>
      </c>
      <c r="J21" s="27" t="s">
        <v>509</v>
      </c>
      <c r="K21" t="s">
        <v>576</v>
      </c>
      <c r="L21" t="s">
        <v>637</v>
      </c>
    </row>
    <row r="22" spans="1:12">
      <c r="A22" t="s">
        <v>91</v>
      </c>
      <c r="B22" t="s">
        <v>198</v>
      </c>
      <c r="C22" t="s">
        <v>199</v>
      </c>
      <c r="D22" t="s">
        <v>200</v>
      </c>
      <c r="E22" t="s">
        <v>201</v>
      </c>
      <c r="F22" t="s">
        <v>334</v>
      </c>
      <c r="G22" t="s">
        <v>380</v>
      </c>
      <c r="H22" s="27" t="s">
        <v>423</v>
      </c>
      <c r="I22" s="27" t="s">
        <v>471</v>
      </c>
      <c r="J22" s="27" t="s">
        <v>510</v>
      </c>
      <c r="K22" t="s">
        <v>577</v>
      </c>
      <c r="L22" t="s">
        <v>638</v>
      </c>
    </row>
    <row r="23" spans="1:12">
      <c r="A23" t="s">
        <v>92</v>
      </c>
      <c r="B23" t="s">
        <v>202</v>
      </c>
      <c r="C23" t="s">
        <v>203</v>
      </c>
      <c r="D23" t="s">
        <v>204</v>
      </c>
      <c r="E23" t="s">
        <v>205</v>
      </c>
      <c r="F23" t="s">
        <v>335</v>
      </c>
      <c r="G23" t="s">
        <v>381</v>
      </c>
      <c r="H23" s="27" t="s">
        <v>424</v>
      </c>
      <c r="I23" s="27" t="s">
        <v>472</v>
      </c>
      <c r="J23" s="27" t="s">
        <v>511</v>
      </c>
      <c r="K23" t="s">
        <v>578</v>
      </c>
      <c r="L23" t="s">
        <v>639</v>
      </c>
    </row>
    <row r="24" spans="1:12">
      <c r="A24" t="s">
        <v>93</v>
      </c>
      <c r="B24" t="s">
        <v>206</v>
      </c>
      <c r="C24" t="s">
        <v>207</v>
      </c>
      <c r="D24" t="s">
        <v>208</v>
      </c>
      <c r="E24" t="s">
        <v>209</v>
      </c>
      <c r="F24" t="s">
        <v>336</v>
      </c>
      <c r="G24" t="s">
        <v>382</v>
      </c>
      <c r="H24" s="27" t="s">
        <v>425</v>
      </c>
      <c r="I24" s="27" t="s">
        <v>473</v>
      </c>
      <c r="J24" s="27" t="s">
        <v>512</v>
      </c>
      <c r="K24" t="s">
        <v>579</v>
      </c>
      <c r="L24" t="s">
        <v>640</v>
      </c>
    </row>
    <row r="25" spans="1:12">
      <c r="A25" t="s">
        <v>94</v>
      </c>
      <c r="B25" t="s">
        <v>210</v>
      </c>
      <c r="C25" t="s">
        <v>211</v>
      </c>
      <c r="D25" t="s">
        <v>212</v>
      </c>
      <c r="E25" t="s">
        <v>213</v>
      </c>
      <c r="F25" t="s">
        <v>337</v>
      </c>
      <c r="G25" t="s">
        <v>383</v>
      </c>
      <c r="H25" s="27" t="s">
        <v>426</v>
      </c>
      <c r="I25" s="27" t="s">
        <v>474</v>
      </c>
      <c r="J25" s="27" t="s">
        <v>513</v>
      </c>
      <c r="K25" t="s">
        <v>580</v>
      </c>
      <c r="L25" t="s">
        <v>641</v>
      </c>
    </row>
    <row r="26" spans="1:12">
      <c r="A26" t="s">
        <v>95</v>
      </c>
      <c r="B26" t="s">
        <v>214</v>
      </c>
      <c r="C26" t="s">
        <v>215</v>
      </c>
      <c r="D26" t="s">
        <v>216</v>
      </c>
      <c r="E26" t="s">
        <v>217</v>
      </c>
      <c r="F26" t="s">
        <v>338</v>
      </c>
      <c r="G26" t="s">
        <v>384</v>
      </c>
      <c r="H26" s="27" t="s">
        <v>427</v>
      </c>
      <c r="I26" s="27" t="s">
        <v>475</v>
      </c>
      <c r="J26" s="27" t="s">
        <v>514</v>
      </c>
      <c r="K26" t="s">
        <v>581</v>
      </c>
      <c r="L26" t="s">
        <v>642</v>
      </c>
    </row>
    <row r="27" spans="1:12">
      <c r="A27" t="s">
        <v>96</v>
      </c>
      <c r="B27" t="s">
        <v>218</v>
      </c>
      <c r="C27" t="s">
        <v>219</v>
      </c>
      <c r="D27" t="s">
        <v>220</v>
      </c>
      <c r="E27" t="s">
        <v>221</v>
      </c>
      <c r="F27" t="s">
        <v>339</v>
      </c>
      <c r="G27" t="s">
        <v>385</v>
      </c>
      <c r="H27" s="27" t="s">
        <v>428</v>
      </c>
      <c r="I27" s="27" t="s">
        <v>476</v>
      </c>
      <c r="J27" s="27" t="s">
        <v>515</v>
      </c>
      <c r="K27" t="s">
        <v>582</v>
      </c>
      <c r="L27" t="s">
        <v>643</v>
      </c>
    </row>
    <row r="28" spans="1:12">
      <c r="A28" t="s">
        <v>97</v>
      </c>
      <c r="B28" t="s">
        <v>222</v>
      </c>
      <c r="C28" t="s">
        <v>223</v>
      </c>
      <c r="D28" t="s">
        <v>224</v>
      </c>
      <c r="E28" t="s">
        <v>225</v>
      </c>
      <c r="F28" t="s">
        <v>340</v>
      </c>
      <c r="G28" t="s">
        <v>386</v>
      </c>
      <c r="H28" s="27" t="s">
        <v>429</v>
      </c>
      <c r="I28" s="27" t="s">
        <v>477</v>
      </c>
      <c r="J28" s="27" t="s">
        <v>516</v>
      </c>
      <c r="K28" t="s">
        <v>583</v>
      </c>
      <c r="L28" t="s">
        <v>644</v>
      </c>
    </row>
    <row r="29" spans="1:12">
      <c r="A29" t="s">
        <v>98</v>
      </c>
      <c r="B29" t="s">
        <v>226</v>
      </c>
      <c r="C29" t="s">
        <v>227</v>
      </c>
      <c r="D29" t="s">
        <v>228</v>
      </c>
      <c r="E29" t="s">
        <v>229</v>
      </c>
      <c r="F29" t="s">
        <v>341</v>
      </c>
      <c r="G29" t="s">
        <v>387</v>
      </c>
      <c r="H29" s="27" t="s">
        <v>430</v>
      </c>
      <c r="I29" s="27" t="s">
        <v>478</v>
      </c>
      <c r="J29" s="27" t="s">
        <v>517</v>
      </c>
      <c r="K29" t="s">
        <v>584</v>
      </c>
      <c r="L29" t="s">
        <v>645</v>
      </c>
    </row>
    <row r="30" spans="1:12">
      <c r="A30" t="s">
        <v>99</v>
      </c>
      <c r="B30" t="s">
        <v>230</v>
      </c>
      <c r="C30" t="s">
        <v>231</v>
      </c>
      <c r="D30" t="s">
        <v>232</v>
      </c>
      <c r="E30" t="s">
        <v>233</v>
      </c>
      <c r="F30" t="s">
        <v>342</v>
      </c>
      <c r="G30" t="s">
        <v>388</v>
      </c>
      <c r="H30" s="27" t="s">
        <v>431</v>
      </c>
      <c r="I30" s="27" t="s">
        <v>479</v>
      </c>
      <c r="J30" s="27" t="s">
        <v>518</v>
      </c>
      <c r="K30" t="s">
        <v>585</v>
      </c>
      <c r="L30" t="s">
        <v>646</v>
      </c>
    </row>
    <row r="31" spans="1:12">
      <c r="A31" t="s">
        <v>100</v>
      </c>
      <c r="B31" t="s">
        <v>234</v>
      </c>
      <c r="C31" t="s">
        <v>235</v>
      </c>
      <c r="D31" t="s">
        <v>236</v>
      </c>
      <c r="E31" t="s">
        <v>237</v>
      </c>
      <c r="F31" t="s">
        <v>343</v>
      </c>
      <c r="G31" t="s">
        <v>389</v>
      </c>
      <c r="H31" s="27" t="s">
        <v>432</v>
      </c>
      <c r="I31" s="27" t="s">
        <v>480</v>
      </c>
      <c r="J31" s="27" t="s">
        <v>519</v>
      </c>
      <c r="K31" t="s">
        <v>586</v>
      </c>
      <c r="L31" t="s">
        <v>647</v>
      </c>
    </row>
    <row r="32" spans="1:12">
      <c r="A32" t="s">
        <v>101</v>
      </c>
      <c r="B32" t="s">
        <v>238</v>
      </c>
      <c r="C32" t="s">
        <v>239</v>
      </c>
      <c r="D32" t="s">
        <v>240</v>
      </c>
      <c r="E32" t="s">
        <v>241</v>
      </c>
      <c r="F32" t="s">
        <v>344</v>
      </c>
      <c r="G32" t="s">
        <v>390</v>
      </c>
      <c r="H32" s="27" t="s">
        <v>433</v>
      </c>
      <c r="I32" s="27" t="s">
        <v>481</v>
      </c>
      <c r="J32" s="27" t="s">
        <v>520</v>
      </c>
      <c r="K32" t="s">
        <v>587</v>
      </c>
      <c r="L32" t="s">
        <v>648</v>
      </c>
    </row>
    <row r="33" spans="1:12">
      <c r="A33" t="s">
        <v>102</v>
      </c>
      <c r="B33" t="s">
        <v>242</v>
      </c>
      <c r="C33" t="s">
        <v>243</v>
      </c>
      <c r="D33" t="s">
        <v>244</v>
      </c>
      <c r="E33" t="s">
        <v>245</v>
      </c>
      <c r="F33" t="s">
        <v>345</v>
      </c>
      <c r="G33" t="s">
        <v>391</v>
      </c>
      <c r="H33" s="27" t="s">
        <v>434</v>
      </c>
      <c r="I33" s="27" t="s">
        <v>482</v>
      </c>
      <c r="J33" s="27" t="s">
        <v>521</v>
      </c>
      <c r="K33" t="s">
        <v>588</v>
      </c>
      <c r="L33" t="s">
        <v>649</v>
      </c>
    </row>
    <row r="34" spans="1:12">
      <c r="A34" t="s">
        <v>103</v>
      </c>
      <c r="B34" t="s">
        <v>246</v>
      </c>
      <c r="C34" t="s">
        <v>247</v>
      </c>
      <c r="D34" t="s">
        <v>248</v>
      </c>
      <c r="E34" t="s">
        <v>249</v>
      </c>
      <c r="F34" t="s">
        <v>346</v>
      </c>
      <c r="G34" t="s">
        <v>392</v>
      </c>
      <c r="H34" s="27" t="s">
        <v>435</v>
      </c>
      <c r="I34" s="27" t="s">
        <v>483</v>
      </c>
      <c r="J34" s="27" t="s">
        <v>522</v>
      </c>
      <c r="K34" t="s">
        <v>589</v>
      </c>
      <c r="L34" t="s">
        <v>650</v>
      </c>
    </row>
    <row r="35" spans="1:12">
      <c r="A35" t="s">
        <v>104</v>
      </c>
      <c r="B35" t="s">
        <v>250</v>
      </c>
      <c r="C35" t="s">
        <v>251</v>
      </c>
      <c r="D35" t="s">
        <v>252</v>
      </c>
      <c r="E35" t="s">
        <v>253</v>
      </c>
      <c r="F35" t="s">
        <v>347</v>
      </c>
      <c r="G35" t="s">
        <v>393</v>
      </c>
      <c r="H35" s="27" t="s">
        <v>436</v>
      </c>
      <c r="I35" s="27" t="s">
        <v>484</v>
      </c>
      <c r="J35" s="27" t="s">
        <v>523</v>
      </c>
      <c r="K35" t="s">
        <v>590</v>
      </c>
      <c r="L35" t="s">
        <v>651</v>
      </c>
    </row>
    <row r="36" spans="1:12">
      <c r="A36" t="s">
        <v>105</v>
      </c>
      <c r="B36" t="s">
        <v>254</v>
      </c>
      <c r="C36" t="s">
        <v>255</v>
      </c>
      <c r="D36" t="s">
        <v>256</v>
      </c>
      <c r="E36" t="s">
        <v>257</v>
      </c>
      <c r="F36" t="s">
        <v>348</v>
      </c>
      <c r="G36" t="s">
        <v>394</v>
      </c>
      <c r="H36" s="27" t="s">
        <v>437</v>
      </c>
      <c r="I36" s="27" t="s">
        <v>485</v>
      </c>
      <c r="J36" s="27" t="s">
        <v>524</v>
      </c>
      <c r="K36" t="s">
        <v>591</v>
      </c>
      <c r="L36" t="s">
        <v>652</v>
      </c>
    </row>
    <row r="37" spans="1:12">
      <c r="A37" t="s">
        <v>106</v>
      </c>
      <c r="B37" t="s">
        <v>258</v>
      </c>
      <c r="C37" t="s">
        <v>259</v>
      </c>
      <c r="D37" t="s">
        <v>260</v>
      </c>
      <c r="E37" t="s">
        <v>261</v>
      </c>
      <c r="F37" t="s">
        <v>349</v>
      </c>
      <c r="G37" t="s">
        <v>395</v>
      </c>
      <c r="H37" s="27" t="s">
        <v>438</v>
      </c>
      <c r="I37" s="27" t="s">
        <v>486</v>
      </c>
      <c r="J37" s="27" t="s">
        <v>525</v>
      </c>
      <c r="K37" t="s">
        <v>592</v>
      </c>
      <c r="L37" t="s">
        <v>653</v>
      </c>
    </row>
    <row r="38" spans="1:12">
      <c r="A38" t="s">
        <v>107</v>
      </c>
      <c r="B38" t="s">
        <v>262</v>
      </c>
      <c r="C38" t="s">
        <v>263</v>
      </c>
      <c r="D38" t="s">
        <v>264</v>
      </c>
      <c r="E38" t="s">
        <v>265</v>
      </c>
      <c r="F38" t="s">
        <v>350</v>
      </c>
      <c r="G38" t="s">
        <v>396</v>
      </c>
      <c r="H38" s="27" t="s">
        <v>439</v>
      </c>
      <c r="I38" s="27" t="s">
        <v>487</v>
      </c>
      <c r="J38" s="27" t="s">
        <v>526</v>
      </c>
      <c r="K38" t="s">
        <v>593</v>
      </c>
      <c r="L38" t="s">
        <v>654</v>
      </c>
    </row>
    <row r="39" spans="1:12">
      <c r="A39" t="s">
        <v>108</v>
      </c>
      <c r="B39" t="s">
        <v>266</v>
      </c>
      <c r="C39" t="s">
        <v>267</v>
      </c>
      <c r="D39" t="s">
        <v>268</v>
      </c>
      <c r="E39" t="s">
        <v>269</v>
      </c>
      <c r="F39" t="s">
        <v>351</v>
      </c>
      <c r="G39" t="s">
        <v>397</v>
      </c>
      <c r="H39" s="27" t="s">
        <v>440</v>
      </c>
      <c r="I39" s="27" t="s">
        <v>488</v>
      </c>
      <c r="J39" s="27" t="s">
        <v>527</v>
      </c>
      <c r="K39" t="s">
        <v>594</v>
      </c>
      <c r="L39" t="s">
        <v>655</v>
      </c>
    </row>
    <row r="40" spans="1:12">
      <c r="A40" t="s">
        <v>115</v>
      </c>
      <c r="B40" t="s">
        <v>270</v>
      </c>
      <c r="C40" t="s">
        <v>271</v>
      </c>
      <c r="D40" t="s">
        <v>272</v>
      </c>
      <c r="E40" t="s">
        <v>273</v>
      </c>
      <c r="F40" t="s">
        <v>352</v>
      </c>
      <c r="G40" t="s">
        <v>369</v>
      </c>
      <c r="H40" s="27" t="s">
        <v>441</v>
      </c>
      <c r="I40" s="27" t="s">
        <v>667</v>
      </c>
      <c r="J40" s="27" t="s">
        <v>543</v>
      </c>
      <c r="K40" t="s">
        <v>595</v>
      </c>
      <c r="L40" t="s">
        <v>656</v>
      </c>
    </row>
    <row r="41" spans="1:12" ht="25.5">
      <c r="A41" t="s">
        <v>109</v>
      </c>
      <c r="B41" t="s">
        <v>274</v>
      </c>
      <c r="C41" t="s">
        <v>275</v>
      </c>
      <c r="D41" t="s">
        <v>276</v>
      </c>
      <c r="E41" t="s">
        <v>277</v>
      </c>
      <c r="F41" t="s">
        <v>353</v>
      </c>
      <c r="G41" t="s">
        <v>398</v>
      </c>
      <c r="H41" s="27" t="s">
        <v>442</v>
      </c>
      <c r="I41" s="27" t="s">
        <v>489</v>
      </c>
      <c r="J41" s="27" t="s">
        <v>528</v>
      </c>
      <c r="K41" t="s">
        <v>596</v>
      </c>
      <c r="L41" t="s">
        <v>657</v>
      </c>
    </row>
    <row r="42" spans="1:12">
      <c r="A42" t="s">
        <v>110</v>
      </c>
      <c r="B42" t="s">
        <v>278</v>
      </c>
      <c r="C42" t="s">
        <v>279</v>
      </c>
      <c r="D42" t="s">
        <v>280</v>
      </c>
      <c r="E42" t="s">
        <v>281</v>
      </c>
      <c r="F42" t="s">
        <v>354</v>
      </c>
      <c r="G42" t="s">
        <v>399</v>
      </c>
      <c r="H42" s="27" t="s">
        <v>443</v>
      </c>
      <c r="I42" s="27" t="s">
        <v>490</v>
      </c>
      <c r="J42" s="27" t="s">
        <v>529</v>
      </c>
      <c r="K42" t="s">
        <v>597</v>
      </c>
      <c r="L42" t="s">
        <v>658</v>
      </c>
    </row>
    <row r="43" spans="1:12">
      <c r="A43" s="27" t="s">
        <v>111</v>
      </c>
      <c r="B43" t="s">
        <v>607</v>
      </c>
      <c r="C43" t="s">
        <v>608</v>
      </c>
      <c r="D43" t="s">
        <v>282</v>
      </c>
      <c r="E43" t="s">
        <v>609</v>
      </c>
      <c r="F43" t="s">
        <v>355</v>
      </c>
      <c r="G43" s="27" t="s">
        <v>608</v>
      </c>
      <c r="H43" s="27" t="s">
        <v>444</v>
      </c>
      <c r="I43" s="27" t="s">
        <v>610</v>
      </c>
      <c r="J43" s="27" t="s">
        <v>530</v>
      </c>
      <c r="K43" s="27" t="s">
        <v>598</v>
      </c>
      <c r="L43" t="s">
        <v>659</v>
      </c>
    </row>
    <row r="44" spans="1:12">
      <c r="A44" s="27" t="s">
        <v>112</v>
      </c>
      <c r="B44" t="s">
        <v>611</v>
      </c>
      <c r="C44" t="s">
        <v>612</v>
      </c>
      <c r="D44" t="s">
        <v>613</v>
      </c>
      <c r="E44" t="s">
        <v>614</v>
      </c>
      <c r="F44" t="s">
        <v>356</v>
      </c>
      <c r="G44" s="27" t="s">
        <v>615</v>
      </c>
      <c r="H44" s="27" t="s">
        <v>616</v>
      </c>
      <c r="I44" s="27" t="s">
        <v>617</v>
      </c>
      <c r="J44" s="27" t="s">
        <v>531</v>
      </c>
      <c r="K44" s="27" t="s">
        <v>599</v>
      </c>
      <c r="L44" t="s">
        <v>660</v>
      </c>
    </row>
    <row r="45" spans="1:12">
      <c r="A45" t="s">
        <v>113</v>
      </c>
      <c r="B45" t="s">
        <v>283</v>
      </c>
      <c r="C45" t="s">
        <v>284</v>
      </c>
      <c r="D45" t="s">
        <v>285</v>
      </c>
      <c r="E45" t="s">
        <v>286</v>
      </c>
      <c r="F45" t="s">
        <v>357</v>
      </c>
      <c r="G45" t="s">
        <v>400</v>
      </c>
      <c r="H45" s="27" t="s">
        <v>445</v>
      </c>
      <c r="I45" s="27" t="s">
        <v>491</v>
      </c>
      <c r="J45" s="27" t="s">
        <v>532</v>
      </c>
      <c r="K45" t="s">
        <v>600</v>
      </c>
      <c r="L45" t="s">
        <v>661</v>
      </c>
    </row>
    <row r="46" spans="1:12">
      <c r="A46" t="s">
        <v>114</v>
      </c>
      <c r="B46" t="s">
        <v>287</v>
      </c>
      <c r="C46" t="s">
        <v>288</v>
      </c>
      <c r="D46" t="s">
        <v>289</v>
      </c>
      <c r="E46" t="s">
        <v>290</v>
      </c>
      <c r="F46" t="s">
        <v>358</v>
      </c>
      <c r="G46" t="s">
        <v>401</v>
      </c>
      <c r="H46" s="27" t="s">
        <v>446</v>
      </c>
      <c r="I46" s="27" t="s">
        <v>492</v>
      </c>
      <c r="J46" s="27" t="s">
        <v>533</v>
      </c>
      <c r="K46" t="s">
        <v>601</v>
      </c>
      <c r="L46" t="s">
        <v>662</v>
      </c>
    </row>
    <row r="47" spans="1:12">
      <c r="A47" t="s">
        <v>117</v>
      </c>
      <c r="B47" t="s">
        <v>291</v>
      </c>
      <c r="C47" t="s">
        <v>292</v>
      </c>
      <c r="D47" t="s">
        <v>293</v>
      </c>
      <c r="E47" t="s">
        <v>294</v>
      </c>
      <c r="F47" t="s">
        <v>359</v>
      </c>
      <c r="G47" t="s">
        <v>402</v>
      </c>
      <c r="H47" s="27" t="s">
        <v>447</v>
      </c>
      <c r="I47" s="27" t="s">
        <v>493</v>
      </c>
      <c r="J47" s="27" t="s">
        <v>534</v>
      </c>
      <c r="K47" t="s">
        <v>602</v>
      </c>
      <c r="L47" t="s">
        <v>663</v>
      </c>
    </row>
    <row r="48" spans="1:12">
      <c r="A48" t="s">
        <v>298</v>
      </c>
      <c r="B48" t="s">
        <v>299</v>
      </c>
      <c r="C48" t="s">
        <v>300</v>
      </c>
      <c r="D48" t="s">
        <v>301</v>
      </c>
      <c r="E48" t="s">
        <v>302</v>
      </c>
      <c r="F48" t="s">
        <v>360</v>
      </c>
      <c r="G48" t="s">
        <v>370</v>
      </c>
      <c r="H48" s="27" t="s">
        <v>448</v>
      </c>
      <c r="I48" s="27" t="s">
        <v>370</v>
      </c>
      <c r="J48" s="27" t="s">
        <v>535</v>
      </c>
      <c r="K48" t="s">
        <v>603</v>
      </c>
      <c r="L48" t="s">
        <v>664</v>
      </c>
    </row>
    <row r="49" spans="1:12">
      <c r="A49" t="s">
        <v>303</v>
      </c>
      <c r="B49" t="s">
        <v>304</v>
      </c>
      <c r="C49" t="s">
        <v>305</v>
      </c>
      <c r="D49" t="s">
        <v>306</v>
      </c>
      <c r="E49" t="s">
        <v>307</v>
      </c>
      <c r="F49" t="s">
        <v>361</v>
      </c>
      <c r="G49" t="s">
        <v>371</v>
      </c>
      <c r="H49" s="27" t="s">
        <v>449</v>
      </c>
      <c r="I49" s="27" t="s">
        <v>494</v>
      </c>
      <c r="J49" s="27" t="s">
        <v>536</v>
      </c>
      <c r="K49" t="s">
        <v>604</v>
      </c>
      <c r="L49" t="s">
        <v>665</v>
      </c>
    </row>
    <row r="50" spans="1:12">
      <c r="A50" t="s">
        <v>308</v>
      </c>
      <c r="B50" t="s">
        <v>309</v>
      </c>
      <c r="C50" t="s">
        <v>310</v>
      </c>
      <c r="D50" t="s">
        <v>311</v>
      </c>
      <c r="E50" t="s">
        <v>312</v>
      </c>
      <c r="F50" t="s">
        <v>362</v>
      </c>
      <c r="G50" t="s">
        <v>362</v>
      </c>
      <c r="H50" s="27" t="s">
        <v>362</v>
      </c>
      <c r="I50" s="27" t="s">
        <v>362</v>
      </c>
      <c r="J50" s="27" t="s">
        <v>544</v>
      </c>
      <c r="K50" t="s">
        <v>605</v>
      </c>
      <c r="L50" t="s">
        <v>312</v>
      </c>
    </row>
    <row r="51" spans="1:12">
      <c r="A51" t="s">
        <v>546</v>
      </c>
      <c r="B51" t="s">
        <v>547</v>
      </c>
      <c r="C51" t="s">
        <v>548</v>
      </c>
      <c r="D51" t="s">
        <v>549</v>
      </c>
      <c r="E51" t="s">
        <v>550</v>
      </c>
      <c r="F51" t="s">
        <v>551</v>
      </c>
      <c r="G51" t="s">
        <v>552</v>
      </c>
      <c r="H51" t="s">
        <v>553</v>
      </c>
      <c r="I51" s="27" t="s">
        <v>554</v>
      </c>
      <c r="J51" s="27" t="s">
        <v>555</v>
      </c>
      <c r="K51" t="s">
        <v>606</v>
      </c>
      <c r="L51" t="s">
        <v>666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Report</vt:lpstr>
      <vt:lpstr>Hoja1</vt:lpstr>
      <vt:lpstr>Summary</vt:lpstr>
      <vt:lpstr>Languages</vt:lpstr>
      <vt:lpstr>AllData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SYSTEM</cp:lastModifiedBy>
  <dcterms:created xsi:type="dcterms:W3CDTF">2009-10-09T14:28:57Z</dcterms:created>
  <dcterms:modified xsi:type="dcterms:W3CDTF">2025-06-13T07:04:20Z</dcterms:modified>
</cp:coreProperties>
</file>