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Parameters" sheetId="1" state="visible" r:id="rId1"/>
    <sheet xmlns:r="http://schemas.openxmlformats.org/officeDocument/2006/relationships" name="Baseline" sheetId="2" state="visible" r:id="rId2"/>
    <sheet xmlns:r="http://schemas.openxmlformats.org/officeDocument/2006/relationships" name="Computation" sheetId="3" state="visible" r:id="rId3"/>
    <sheet xmlns:r="http://schemas.openxmlformats.org/officeDocument/2006/relationships" name="Dashboard" sheetId="4" state="visible" r:id="rId4"/>
    <sheet xmlns:r="http://schemas.openxmlformats.org/officeDocument/2006/relationships" name="Invoer_2023" sheetId="5" state="visible" r:id="rId5"/>
    <sheet xmlns:r="http://schemas.openxmlformats.org/officeDocument/2006/relationships" name="Stabilisatie" sheetId="6" state="visible" r:id="rId6"/>
    <sheet xmlns:r="http://schemas.openxmlformats.org/officeDocument/2006/relationships" name="Scenario_C" sheetId="7" state="visible" r:id="rId7"/>
    <sheet xmlns:r="http://schemas.openxmlformats.org/officeDocument/2006/relationships" name="Snapshot_20251007_0708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i val="1"/>
      <color rgb="FF666666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9E79F"/>
        <bgColor rgb="FFF9E79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3" fillId="0" borderId="0" pivotButton="0" quotePrefix="0" xfId="0"/>
    <xf numFmtId="0" fontId="4" fillId="3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Vergelijking Scenario A vs B</a:t>
            </a:r>
          </a:p>
        </rich>
      </tx>
      <layout/>
    </title>
    <plotArea>
      <layout/>
      <barChart>
        <barDir val="col"/>
        <grouping val="clustered"/>
        <ser>
          <idx val="0"/>
          <order val="0"/>
          <tx>
            <v>Scenario A</v>
          </tx>
          <spPr>
            <a:ln xmlns:a="http://schemas.openxmlformats.org/drawingml/2006/main">
              <a:prstDash val="solid"/>
            </a:ln>
          </spPr>
          <cat>
            <strRef>
              <f>Dashboard!$A$4:$A$7</f>
              <strCache>
                <ptCount val="4"/>
                <pt idx="0">
                  <v>Audio</v>
                </pt>
                <pt idx="1">
                  <v>AV</v>
                </pt>
                <pt idx="2">
                  <v>Geschriften</v>
                </pt>
                <pt idx="3">
                  <v>Beeld</v>
                </pt>
              </strCache>
            </strRef>
          </cat>
          <val>
            <numRef>
              <f>Dashboard!$B$4:$B$7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tx>
            <v>Scenario B</v>
          </tx>
          <spPr>
            <a:ln xmlns:a="http://schemas.openxmlformats.org/drawingml/2006/main">
              <a:prstDash val="solid"/>
            </a:ln>
          </spPr>
          <cat>
            <strRef>
              <f>Dashboard!$A$4:$A$7</f>
              <strCache>
                <ptCount val="4"/>
                <pt idx="0">
                  <v>Audio</v>
                </pt>
                <pt idx="1">
                  <v>AV</v>
                </pt>
                <pt idx="2">
                  <v>Geschriften</v>
                </pt>
                <pt idx="3">
                  <v>Beeld</v>
                </pt>
              </strCache>
            </strRef>
          </cat>
          <val>
            <numRef>
              <f>Dashboard!$C$4:$C$7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gapWidth val="150"/>
        <axId val="50010001"/>
        <axId val="50010002"/>
      </barChart>
      <catAx>
        <axId val="50010001"/>
        <scaling>
          <orientation val="minMax"/>
        </scaling>
        <axPos val="b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numFmt formatCode="0%" sourceLinked="0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b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4</col>
      <colOff>95250</colOff>
      <row>2</row>
      <rowOff>95250</rowOff>
    </from>
    <to>
      <col>11</col>
      <colOff>400050</colOff>
      <row>16</row>
      <rowOff>171450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1"/>
  <sheetViews>
    <sheetView tabSelected="1" workbookViewId="0">
      <selection activeCell="A1" sqref="A1"/>
    </sheetView>
  </sheetViews>
  <sheetFormatPr baseColWidth="8" defaultRowHeight="15"/>
  <cols>
    <col width="32.7109375" customWidth="1" min="1" max="1"/>
    <col width="66.7109375" customWidth="1" min="2" max="2"/>
    <col width="18.7109375" customWidth="1" min="3" max="3"/>
  </cols>
  <sheetData>
    <row r="1">
      <c r="A1" s="1" t="inlineStr">
        <is>
          <t>Parameter</t>
        </is>
      </c>
      <c r="B1" s="1" t="inlineStr">
        <is>
          <t>Omschrijving</t>
        </is>
      </c>
      <c r="C1" s="1" t="inlineStr">
        <is>
          <t>Waarde</t>
        </is>
      </c>
    </row>
    <row r="2">
      <c r="A2" t="inlineStr">
        <is>
          <t>w_trend_A</t>
        </is>
      </c>
      <c r="B2" t="inlineStr">
        <is>
          <t>Gewicht trendcomponent (Scenario A)</t>
        </is>
      </c>
      <c r="C2" t="n">
        <v>0.2</v>
      </c>
    </row>
    <row r="3">
      <c r="A3" t="inlineStr">
        <is>
          <t>w_valuation_A</t>
        </is>
      </c>
      <c r="B3" t="inlineStr">
        <is>
          <t>Gewicht waarderingscomponent (Scenario A)</t>
        </is>
      </c>
      <c r="C3" t="n">
        <v>0.2</v>
      </c>
    </row>
    <row r="4">
      <c r="A4" t="inlineStr">
        <is>
          <t>w_drager_A</t>
        </is>
      </c>
      <c r="B4" t="inlineStr">
        <is>
          <t>Gewicht dragercomponent (Scenario A)</t>
        </is>
      </c>
      <c r="C4" t="n">
        <v>0.2</v>
      </c>
    </row>
    <row r="5">
      <c r="A5" t="inlineStr">
        <is>
          <t>w_foreign_A</t>
        </is>
      </c>
      <c r="B5" t="inlineStr">
        <is>
          <t>Gewicht buitenlandcomponent (Scenario A)</t>
        </is>
      </c>
      <c r="C5" t="n">
        <v>0.2</v>
      </c>
    </row>
    <row r="6">
      <c r="A6" t="inlineStr">
        <is>
          <t>w_equal_A</t>
        </is>
      </c>
      <c r="B6" t="inlineStr">
        <is>
          <t>Gewicht forfaitair gelijke component (Scenario A)</t>
        </is>
      </c>
      <c r="C6" t="n">
        <v>0.2</v>
      </c>
    </row>
    <row r="7">
      <c r="A7" t="inlineStr">
        <is>
          <t>w_trend_B</t>
        </is>
      </c>
      <c r="B7" t="inlineStr">
        <is>
          <t>Gewicht trend (evidence, Scenario B)</t>
        </is>
      </c>
      <c r="C7" t="n">
        <v>0.35</v>
      </c>
    </row>
    <row r="8">
      <c r="A8" t="inlineStr">
        <is>
          <t>w_valuation_B</t>
        </is>
      </c>
      <c r="B8" t="inlineStr">
        <is>
          <t>Gewicht waardering (evidence, Scenario B)</t>
        </is>
      </c>
      <c r="C8" t="n">
        <v>0.35</v>
      </c>
    </row>
    <row r="9">
      <c r="A9" t="inlineStr">
        <is>
          <t>w_drager_B</t>
        </is>
      </c>
      <c r="B9" t="inlineStr">
        <is>
          <t>Gewicht drager (evidence, Scenario B)</t>
        </is>
      </c>
      <c r="C9" t="n">
        <v>0.2</v>
      </c>
    </row>
    <row r="10">
      <c r="A10" t="inlineStr">
        <is>
          <t>w_foreign_B</t>
        </is>
      </c>
      <c r="B10" t="inlineStr">
        <is>
          <t>Gewicht buitenland (evidence, Scenario B)</t>
        </is>
      </c>
      <c r="C10" t="n">
        <v>0.1</v>
      </c>
    </row>
    <row r="11">
      <c r="A11" t="inlineStr">
        <is>
          <t>bodem_beeld_percent</t>
        </is>
      </c>
      <c r="B11" t="inlineStr">
        <is>
          <t>Forfaitaire bodem voor BEELD (Scenario B, % van totaal)</t>
        </is>
      </c>
      <c r="C11" t="n">
        <v>10</v>
      </c>
    </row>
    <row r="12">
      <c r="A12" t="inlineStr">
        <is>
          <t>ppk_beeld_factor</t>
        </is>
      </c>
      <c r="B12" t="inlineStr">
        <is>
          <t>Prijs‑per‑kopie factor voor BEELD</t>
        </is>
      </c>
      <c r="C12" t="n">
        <v>1.2</v>
      </c>
    </row>
    <row r="13">
      <c r="A13" t="inlineStr">
        <is>
          <t>longevity_factor_beeld</t>
        </is>
      </c>
      <c r="B13" t="inlineStr">
        <is>
          <t>Levensduur/hergebruik factor voor BEELD</t>
        </is>
      </c>
      <c r="C13" t="n">
        <v>1.1</v>
      </c>
    </row>
    <row r="14">
      <c r="A14" t="inlineStr">
        <is>
          <t>embed_factor_beeld</t>
        </is>
      </c>
      <c r="B14" t="inlineStr">
        <is>
          <t>Meekopie‑correctie BEELD (PDF/Office/e‑books)</t>
        </is>
      </c>
      <c r="C14" t="n">
        <v>1.15</v>
      </c>
    </row>
    <row r="15">
      <c r="A15" t="inlineStr">
        <is>
          <t>cloud_correction_beeld</t>
        </is>
      </c>
      <c r="B15" t="inlineStr">
        <is>
          <t>Cloud/back‑up correctie BEELD</t>
        </is>
      </c>
      <c r="C15" t="n">
        <v>1.05</v>
      </c>
    </row>
    <row r="16">
      <c r="A16" t="inlineStr">
        <is>
          <t>messenger_cache_factor_beeld</t>
        </is>
      </c>
      <c r="B16" t="inlineStr">
        <is>
          <t>Chat/social cache factor BEELD</t>
        </is>
      </c>
      <c r="C16" t="n">
        <v>1.05</v>
      </c>
    </row>
    <row r="17">
      <c r="A17" t="inlineStr">
        <is>
          <t>w_smartphone_beeld</t>
        </is>
      </c>
      <c r="B17" t="inlineStr">
        <is>
          <t>Extra gewicht smartphonekopieën voor BEELD</t>
        </is>
      </c>
      <c r="C17" t="n">
        <v>1.1</v>
      </c>
    </row>
    <row r="18">
      <c r="A18" t="inlineStr">
        <is>
          <t>dev_w_desktop</t>
        </is>
      </c>
      <c r="B18" t="inlineStr">
        <is>
          <t>Dragergewicht Desktop/Laptop</t>
        </is>
      </c>
      <c r="C18" t="n">
        <v>0.67</v>
      </c>
    </row>
    <row r="19">
      <c r="A19" t="inlineStr">
        <is>
          <t>dev_w_smartphone</t>
        </is>
      </c>
      <c r="B19" t="inlineStr">
        <is>
          <t>Dragergewicht Smartphone</t>
        </is>
      </c>
      <c r="C19" t="n">
        <v>0.65</v>
      </c>
    </row>
    <row r="20">
      <c r="A20" t="inlineStr">
        <is>
          <t>dev_w_tablet</t>
        </is>
      </c>
      <c r="B20" t="inlineStr">
        <is>
          <t>Dragergewicht Tablet</t>
        </is>
      </c>
      <c r="C20" t="n">
        <v>0.35</v>
      </c>
    </row>
    <row r="21">
      <c r="A21" t="inlineStr">
        <is>
          <t>dev_w_ereader</t>
        </is>
      </c>
      <c r="B21" t="inlineStr">
        <is>
          <t>Dragergewicht E-reader</t>
        </is>
      </c>
      <c r="C21" t="n">
        <v>0.48</v>
      </c>
    </row>
    <row r="22">
      <c r="A22" t="inlineStr">
        <is>
          <t>dev_w_ext</t>
        </is>
      </c>
      <c r="B22" t="inlineStr">
        <is>
          <t>Dragergewicht Externe HDD/NAS</t>
        </is>
      </c>
      <c r="C22" t="n">
        <v>1</v>
      </c>
    </row>
    <row r="23">
      <c r="A23" t="inlineStr">
        <is>
          <t>foreign_factor_audio</t>
        </is>
      </c>
      <c r="B23" t="inlineStr">
        <is>
          <t>Buitenlandfactor Audio</t>
        </is>
      </c>
      <c r="C23" t="n">
        <v>1</v>
      </c>
    </row>
    <row r="24">
      <c r="A24" t="inlineStr">
        <is>
          <t>foreign_factor_av</t>
        </is>
      </c>
      <c r="B24" t="inlineStr">
        <is>
          <t>Buitenlandfactor AV</t>
        </is>
      </c>
      <c r="C24" t="n">
        <v>1</v>
      </c>
    </row>
    <row r="25">
      <c r="A25" t="inlineStr">
        <is>
          <t>foreign_factor_geschriften</t>
        </is>
      </c>
      <c r="B25" t="inlineStr">
        <is>
          <t>Buitenlandfactor Geschriften</t>
        </is>
      </c>
      <c r="C25" t="n">
        <v>1</v>
      </c>
    </row>
    <row r="26">
      <c r="A26" t="inlineStr">
        <is>
          <t>foreign_factor_beeld</t>
        </is>
      </c>
      <c r="B26" t="inlineStr">
        <is>
          <t>Buitenlandfactor Beeld</t>
        </is>
      </c>
      <c r="C26" t="n">
        <v>1</v>
      </c>
    </row>
    <row r="27">
      <c r="A27" t="inlineStr">
        <is>
          <t>embed_cloud_factor_beeld</t>
        </is>
      </c>
      <c r="B27" t="inlineStr">
        <is>
          <t>Masterfactor (één knop) voor embed+cloud — BEELD</t>
        </is>
      </c>
      <c r="C27" t="n">
        <v>0.5</v>
      </c>
    </row>
    <row r="28">
      <c r="A28" t="inlineStr">
        <is>
          <t>beeld_target_percent</t>
        </is>
      </c>
      <c r="B28" t="inlineStr">
        <is>
          <t>Doel-eindshare BEELD in Scenario B (%)</t>
        </is>
      </c>
      <c r="C28" t="n">
        <v>25</v>
      </c>
    </row>
    <row r="29">
      <c r="A29" t="inlineStr">
        <is>
          <t>stability_cap_pp</t>
        </is>
      </c>
      <c r="B29" t="inlineStr">
        <is>
          <t>Max jaar-op-jaar verschuiving (percentagepunten, fractie)</t>
        </is>
      </c>
      <c r="C29" t="n">
        <v>0.1</v>
      </c>
    </row>
    <row r="30">
      <c r="A30" t="inlineStr">
        <is>
          <t>w_trend_C</t>
        </is>
      </c>
      <c r="B30" t="inlineStr">
        <is>
          <t>Gewicht trend (Scenario C)</t>
        </is>
      </c>
      <c r="C30" t="n">
        <v>0.7</v>
      </c>
    </row>
    <row r="31">
      <c r="A31" t="inlineStr">
        <is>
          <t>w_drager_C</t>
        </is>
      </c>
      <c r="B31" t="inlineStr">
        <is>
          <t>Gewicht dragercorrectie 2024 (Scenario C)</t>
        </is>
      </c>
      <c r="C31" t="n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8.7109375" customWidth="1" min="1" max="1"/>
    <col width="16.7109375" customWidth="1" min="2" max="7"/>
  </cols>
  <sheetData>
    <row r="1">
      <c r="A1" s="2" t="inlineStr">
        <is>
          <t>Baseline — 2024 trend-shares (vervang waar nodig met export)</t>
        </is>
      </c>
    </row>
    <row r="3">
      <c r="A3" s="1" t="inlineStr">
        <is>
          <t>Trend shares per discipline (som = 100%)</t>
        </is>
      </c>
    </row>
    <row r="4">
      <c r="A4" s="1" t="inlineStr">
        <is>
          <t>Discipline</t>
        </is>
      </c>
      <c r="B4" s="1" t="inlineStr">
        <is>
          <t>Trend_share_%</t>
        </is>
      </c>
    </row>
    <row r="5">
      <c r="A5" t="inlineStr">
        <is>
          <t>Audio</t>
        </is>
      </c>
      <c r="B5" s="3" t="n">
        <v>56.1</v>
      </c>
    </row>
    <row r="6">
      <c r="A6" t="inlineStr">
        <is>
          <t>AV</t>
        </is>
      </c>
      <c r="B6" s="3" t="n">
        <v>11.9</v>
      </c>
    </row>
    <row r="7">
      <c r="A7" t="inlineStr">
        <is>
          <t>Geschriften</t>
        </is>
      </c>
      <c r="B7" s="3" t="n">
        <v>11.9</v>
      </c>
    </row>
    <row r="8">
      <c r="A8" t="inlineStr">
        <is>
          <t>Beeld</t>
        </is>
      </c>
      <c r="B8" s="3" t="n">
        <v>20.1</v>
      </c>
    </row>
    <row r="9">
      <c r="A9" s="1" t="inlineStr">
        <is>
          <t>Check som</t>
        </is>
      </c>
      <c r="B9">
        <f>SUM(B5:B8)</f>
        <v/>
      </c>
    </row>
    <row r="12">
      <c r="A12" s="1" t="inlineStr">
        <is>
          <t>Deviceverdeling per discipline (rijsom = 100%)</t>
        </is>
      </c>
    </row>
    <row r="13">
      <c r="A13" s="1" t="inlineStr">
        <is>
          <t>Discipline</t>
        </is>
      </c>
      <c r="B13" s="1" t="inlineStr">
        <is>
          <t>Desktop/Laptop</t>
        </is>
      </c>
      <c r="C13" s="1" t="inlineStr">
        <is>
          <t>Smartphone</t>
        </is>
      </c>
      <c r="D13" s="1" t="inlineStr">
        <is>
          <t>Tablet</t>
        </is>
      </c>
      <c r="E13" s="1" t="inlineStr">
        <is>
          <t>E-reader</t>
        </is>
      </c>
      <c r="F13" s="1" t="inlineStr">
        <is>
          <t>Externe HDD/NAS</t>
        </is>
      </c>
    </row>
    <row r="14">
      <c r="A14" t="inlineStr">
        <is>
          <t>Audio</t>
        </is>
      </c>
      <c r="B14" s="3" t="n">
        <v>30</v>
      </c>
      <c r="C14" s="3" t="n">
        <v>50</v>
      </c>
      <c r="D14" s="3" t="n">
        <v>15</v>
      </c>
      <c r="E14" s="3" t="n">
        <v>0</v>
      </c>
      <c r="F14" s="3" t="n">
        <v>5</v>
      </c>
    </row>
    <row r="15">
      <c r="A15" t="inlineStr">
        <is>
          <t>AV</t>
        </is>
      </c>
      <c r="B15" s="3" t="n">
        <v>45</v>
      </c>
      <c r="C15" s="3" t="n">
        <v>40</v>
      </c>
      <c r="D15" s="3" t="n">
        <v>10</v>
      </c>
      <c r="E15" s="3" t="n">
        <v>0</v>
      </c>
      <c r="F15" s="3" t="n">
        <v>5</v>
      </c>
    </row>
    <row r="16">
      <c r="A16" t="inlineStr">
        <is>
          <t>Geschriften</t>
        </is>
      </c>
      <c r="B16" s="3" t="n">
        <v>50</v>
      </c>
      <c r="C16" s="3" t="n">
        <v>20</v>
      </c>
      <c r="D16" s="3" t="n">
        <v>15</v>
      </c>
      <c r="E16" s="3" t="n">
        <v>15</v>
      </c>
      <c r="F16" s="3" t="n">
        <v>0</v>
      </c>
    </row>
    <row r="17">
      <c r="A17" t="inlineStr">
        <is>
          <t>Beeld</t>
        </is>
      </c>
      <c r="B17" s="3" t="n">
        <v>25</v>
      </c>
      <c r="C17" s="3" t="n">
        <v>60</v>
      </c>
      <c r="D17" s="3" t="n">
        <v>10</v>
      </c>
      <c r="E17" s="3" t="n">
        <v>0</v>
      </c>
      <c r="F17" s="3" t="n">
        <v>5</v>
      </c>
    </row>
    <row r="18">
      <c r="A18" s="1" t="inlineStr">
        <is>
          <t>Check rij-sommen</t>
        </is>
      </c>
      <c r="B18">
        <f>SUM(B14:F14)</f>
        <v/>
      </c>
      <c r="C18">
        <f>SUM(B15:F15)</f>
        <v/>
      </c>
      <c r="D18">
        <f>SUM(B16:F16)</f>
        <v/>
      </c>
      <c r="E18">
        <f>SUM(B17:F17)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Componenten per discipline</t>
        </is>
      </c>
    </row>
    <row r="3">
      <c r="A3" s="1" t="inlineStr">
        <is>
          <t>Discipline</t>
        </is>
      </c>
      <c r="B3" s="1" t="inlineStr">
        <is>
          <t>Trend_%</t>
        </is>
      </c>
      <c r="C3" s="1" t="inlineStr">
        <is>
          <t>Valuation_factor</t>
        </is>
      </c>
      <c r="D3" s="1" t="inlineStr">
        <is>
          <t>Valuation_%</t>
        </is>
      </c>
      <c r="E3" s="1" t="inlineStr">
        <is>
          <t>Device_factor</t>
        </is>
      </c>
      <c r="F3" s="1" t="inlineStr">
        <is>
          <t>Drager_%</t>
        </is>
      </c>
      <c r="G3" s="1" t="inlineStr">
        <is>
          <t>Foreign_factor</t>
        </is>
      </c>
      <c r="H3" s="1" t="inlineStr">
        <is>
          <t>Foreign_%</t>
        </is>
      </c>
      <c r="I3" s="1" t="inlineStr">
        <is>
          <t>Equal_% (25/25/25/25)</t>
        </is>
      </c>
    </row>
    <row r="4">
      <c r="A4" t="inlineStr">
        <is>
          <t>Audio</t>
        </is>
      </c>
      <c r="B4">
        <f>Baseline!$B$5/100</f>
        <v/>
      </c>
      <c r="C4" t="n">
        <v>1</v>
      </c>
      <c r="D4">
        <f>($B4*$C4)/SUMPRODUCT($B$4:$B$7,$C$4:$C$7)</f>
        <v/>
      </c>
      <c r="E4">
        <f>(Baseline!$B$14*Parameters!$C$18+Baseline!$C$14*Parameters!$C$19+Baseline!$D$14*Parameters!$C$20+Baseline!$E$14*Parameters!$C$21+Baseline!$F$14*Parameters!$C$22)/100</f>
        <v/>
      </c>
      <c r="F4">
        <f>($B4*$E4)/SUMPRODUCT($B$4:$B$7,$E$4:$E$7)</f>
        <v/>
      </c>
      <c r="G4">
        <f>Parameters!$C$23</f>
        <v/>
      </c>
      <c r="H4">
        <f>($B4*$G4)/SUMPRODUCT($B$4:$B$7,$G$4:$G$7)</f>
        <v/>
      </c>
      <c r="I4" t="n">
        <v>0.25</v>
      </c>
    </row>
    <row r="5">
      <c r="A5" t="inlineStr">
        <is>
          <t>AV</t>
        </is>
      </c>
      <c r="B5">
        <f>Baseline!$B$6/100</f>
        <v/>
      </c>
      <c r="C5" t="n">
        <v>1</v>
      </c>
      <c r="D5">
        <f>($B5*$C5)/SUMPRODUCT($B$4:$B$7,$C$4:$C$7)</f>
        <v/>
      </c>
      <c r="E5">
        <f>(Baseline!$B$15*Parameters!$C$18+Baseline!$C$15*Parameters!$C$19+Baseline!$D$15*Parameters!$C$20+Baseline!$E$15*Parameters!$C$21+Baseline!$F$15*Parameters!$C$22)/100</f>
        <v/>
      </c>
      <c r="F5">
        <f>($B5*$E5)/SUMPRODUCT($B$4:$B$7,$E$4:$E$7)</f>
        <v/>
      </c>
      <c r="G5">
        <f>Parameters!$C$24</f>
        <v/>
      </c>
      <c r="H5">
        <f>($B5*$G5)/SUMPRODUCT($B$4:$B$7,$G$4:$G$7)</f>
        <v/>
      </c>
      <c r="I5" t="n">
        <v>0.25</v>
      </c>
    </row>
    <row r="6">
      <c r="A6" t="inlineStr">
        <is>
          <t>Geschriften</t>
        </is>
      </c>
      <c r="B6">
        <f>Baseline!$B$7/100</f>
        <v/>
      </c>
      <c r="C6" t="n">
        <v>1</v>
      </c>
      <c r="D6">
        <f>($B6*$C6)/SUMPRODUCT($B$4:$B$7,$C$4:$C$7)</f>
        <v/>
      </c>
      <c r="E6">
        <f>(Baseline!$B$16*Parameters!$C$18+Baseline!$C$16*Parameters!$C$19+Baseline!$D$16*Parameters!$C$20+Baseline!$E$16*Parameters!$C$21+Baseline!$F$16*Parameters!$C$22)/100</f>
        <v/>
      </c>
      <c r="F6">
        <f>($B6*$E6)/SUMPRODUCT($B$4:$B$7,$E$4:$E$7)</f>
        <v/>
      </c>
      <c r="G6">
        <f>Parameters!$C$25</f>
        <v/>
      </c>
      <c r="H6">
        <f>($B6*$G6)/SUMPRODUCT($B$4:$B$7,$G$4:$G$7)</f>
        <v/>
      </c>
      <c r="I6" t="n">
        <v>0.25</v>
      </c>
    </row>
    <row r="7">
      <c r="A7" t="inlineStr">
        <is>
          <t>Beeld</t>
        </is>
      </c>
      <c r="B7">
        <f>Baseline!$B$8/100</f>
        <v/>
      </c>
      <c r="C7">
        <f>Parameters!$C$12*Parameters!$C$13*Parameters!$C$14*Parameters!$C$15*Parameters!$C$16*Parameters!$C$27</f>
        <v/>
      </c>
      <c r="D7">
        <f>($B7*$C7)/SUMPRODUCT($B$4:$B$7,$C$4:$C$7)</f>
        <v/>
      </c>
      <c r="E7">
        <f>(Baseline!$B$17*Parameters!$C$18+Baseline!$C$17*Parameters!$C$19*Parameters!$C$17+Baseline!$D$17*Parameters!$C$20+Baseline!$E$17*Parameters!$C$21+Baseline!$F$17*Parameters!$C$22)/100</f>
        <v/>
      </c>
      <c r="F7">
        <f>($B7*$E7)/SUMPRODUCT($B$4:$B$7,$E$4:$E$7)</f>
        <v/>
      </c>
      <c r="G7">
        <f>Parameters!$C$26</f>
        <v/>
      </c>
      <c r="H7">
        <f>($B7*$G7)/SUMPRODUCT($B$4:$B$7,$G$4:$G$7)</f>
        <v/>
      </c>
      <c r="I7" t="n">
        <v>0.25</v>
      </c>
    </row>
    <row r="11">
      <c r="A11" s="2" t="inlineStr">
        <is>
          <t>Scenario A — Hybride 5×20 (combineer componenten)</t>
        </is>
      </c>
    </row>
    <row r="13">
      <c r="A13" s="1" t="inlineStr">
        <is>
          <t>Discipline</t>
        </is>
      </c>
      <c r="B13" s="1" t="inlineStr">
        <is>
          <t>Eindshare_% (A)</t>
        </is>
      </c>
    </row>
    <row r="14">
      <c r="A14" t="inlineStr">
        <is>
          <t>Audio</t>
        </is>
      </c>
      <c r="B14" s="4">
        <f>Parameters!$C$2*$B4+Parameters!$C$3*$D4+Parameters!$C$4*$F4+Parameters!$C$5*$H4+Parameters!$C$6*$I4</f>
        <v/>
      </c>
    </row>
    <row r="15">
      <c r="A15" t="inlineStr">
        <is>
          <t>AV</t>
        </is>
      </c>
      <c r="B15" s="4">
        <f>Parameters!$C$2*$B5+Parameters!$C$3*$D5+Parameters!$C$4*$F5+Parameters!$C$5*$H5+Parameters!$C$6*$I5</f>
        <v/>
      </c>
    </row>
    <row r="16">
      <c r="A16" t="inlineStr">
        <is>
          <t>Geschriften</t>
        </is>
      </c>
      <c r="B16" s="4">
        <f>Parameters!$C$2*$B6+Parameters!$C$3*$D6+Parameters!$C$4*$F6+Parameters!$C$5*$H6+Parameters!$C$6*$I6</f>
        <v/>
      </c>
    </row>
    <row r="17">
      <c r="A17" t="inlineStr">
        <is>
          <t>Beeld</t>
        </is>
      </c>
      <c r="B17" s="4">
        <f>Parameters!$C$2*$B7+Parameters!$C$3*$D7+Parameters!$C$4*$F7+Parameters!$C$5*$H7+Parameters!$C$6*$I7</f>
        <v/>
      </c>
    </row>
    <row r="18">
      <c r="A18" s="1" t="inlineStr">
        <is>
          <t>Check som Scenario A</t>
        </is>
      </c>
      <c r="B18" s="4">
        <f>SUM(B14:B17)</f>
        <v/>
      </c>
    </row>
    <row r="21">
      <c r="A21" s="2" t="inlineStr">
        <is>
          <t>Scenario B — 10% bodem BEELD + 90% evidence</t>
        </is>
      </c>
    </row>
    <row r="23">
      <c r="A23" s="5" t="inlineStr">
        <is>
          <t>Evidence-combinatie per discipline (gewichten in Parameters)</t>
        </is>
      </c>
    </row>
    <row r="25">
      <c r="A25" s="1" t="inlineStr">
        <is>
          <t>Discipline</t>
        </is>
      </c>
      <c r="B25" s="1" t="inlineStr">
        <is>
          <t>Evidence_share_%</t>
        </is>
      </c>
    </row>
    <row r="26">
      <c r="A26" t="inlineStr">
        <is>
          <t>Audio</t>
        </is>
      </c>
      <c r="B26" s="4">
        <f>Parameters!$C$7*$B4+Parameters!$C$8*$D4+Parameters!$C$9*$F4+Parameters!$C$10*$H4</f>
        <v/>
      </c>
    </row>
    <row r="27">
      <c r="A27" t="inlineStr">
        <is>
          <t>AV</t>
        </is>
      </c>
      <c r="B27" s="4">
        <f>Parameters!$C$7*$B5+Parameters!$C$8*$D5+Parameters!$C$9*$F5+Parameters!$C$10*$H5</f>
        <v/>
      </c>
    </row>
    <row r="28">
      <c r="A28" t="inlineStr">
        <is>
          <t>Geschriften</t>
        </is>
      </c>
      <c r="B28" s="4">
        <f>Parameters!$C$7*$B6+Parameters!$C$8*$D6+Parameters!$C$9*$F6+Parameters!$C$10*$H6</f>
        <v/>
      </c>
    </row>
    <row r="29">
      <c r="A29" t="inlineStr">
        <is>
          <t>Beeld</t>
        </is>
      </c>
      <c r="B29" s="4">
        <f>Parameters!$C$7*$B7+Parameters!$C$8*$D7+Parameters!$C$9*$F7+Parameters!$C$10*$H7</f>
        <v/>
      </c>
    </row>
    <row r="31">
      <c r="A31" s="1" t="inlineStr">
        <is>
          <t>Genormaliseerde Evidence_share_%</t>
        </is>
      </c>
      <c r="B31" s="1" t="inlineStr">
        <is>
          <t>(som = 100%)</t>
        </is>
      </c>
    </row>
    <row r="32">
      <c r="A32" t="inlineStr">
        <is>
          <t>Audio</t>
        </is>
      </c>
      <c r="B32" s="4">
        <f>B25/SUM($B$25:$B$28)</f>
        <v/>
      </c>
    </row>
    <row r="33">
      <c r="A33" t="inlineStr">
        <is>
          <t>AV</t>
        </is>
      </c>
      <c r="B33" s="4">
        <f>B26/SUM($B$25:$B$28)</f>
        <v/>
      </c>
    </row>
    <row r="34">
      <c r="A34" t="inlineStr">
        <is>
          <t>Geschriften</t>
        </is>
      </c>
      <c r="B34" s="4">
        <f>B27/SUM($B$25:$B$28)</f>
        <v/>
      </c>
    </row>
    <row r="35">
      <c r="A35" t="inlineStr">
        <is>
          <t>Beeld</t>
        </is>
      </c>
      <c r="B35" s="4">
        <f>B28/SUM($B$25:$B$28)</f>
        <v/>
      </c>
    </row>
    <row r="37">
      <c r="A37" s="1" t="inlineStr">
        <is>
          <t>Scenario B — Eindshare_% (met bodem beeld)</t>
        </is>
      </c>
      <c r="B37" s="1" t="inlineStr">
        <is>
          <t>Eindshare_% (B)</t>
        </is>
      </c>
    </row>
    <row r="38">
      <c r="A38" t="inlineStr">
        <is>
          <t>Audio</t>
        </is>
      </c>
      <c r="B38" s="4">
        <f>(1 - Parameters!$C$11/100)*$B31</f>
        <v/>
      </c>
    </row>
    <row r="39">
      <c r="A39" t="inlineStr">
        <is>
          <t>AV</t>
        </is>
      </c>
      <c r="B39" s="4">
        <f>(1 - Parameters!$C$11/100)*$B32</f>
        <v/>
      </c>
    </row>
    <row r="40">
      <c r="A40" t="inlineStr">
        <is>
          <t>Geschriften</t>
        </is>
      </c>
      <c r="B40" s="4">
        <f>(1 - Parameters!$C$11/100)*$B33</f>
        <v/>
      </c>
    </row>
    <row r="41">
      <c r="A41" t="inlineStr">
        <is>
          <t>Beeld</t>
        </is>
      </c>
      <c r="B41" s="4">
        <f>Parameters!$C$11/100 + (1 - Parameters!$C$11/100)*$B34</f>
        <v/>
      </c>
    </row>
    <row r="43">
      <c r="A43" s="1" t="inlineStr">
        <is>
          <t>Check som Scenario B</t>
        </is>
      </c>
      <c r="B43" s="4">
        <f>SUM(B38:B41)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Dashboard — Eindshares per scenario</t>
        </is>
      </c>
    </row>
    <row r="2">
      <c r="C2" t="inlineStr">
        <is>
          <t>Scenario B</t>
        </is>
      </c>
      <c r="D2" t="inlineStr">
        <is>
          <t>Scenario C</t>
        </is>
      </c>
    </row>
    <row r="3">
      <c r="A3" s="1" t="inlineStr">
        <is>
          <t>Discipline</t>
        </is>
      </c>
      <c r="B3" s="1" t="inlineStr">
        <is>
          <t>Scenario A</t>
        </is>
      </c>
      <c r="C3" s="1" t="inlineStr">
        <is>
          <t>Scenario B</t>
        </is>
      </c>
      <c r="D3">
        <f>Scenario_C!$E$4</f>
        <v/>
      </c>
    </row>
    <row r="4">
      <c r="A4" t="inlineStr">
        <is>
          <t>Audio</t>
        </is>
      </c>
      <c r="B4">
        <f>Computation!$B$13</f>
        <v/>
      </c>
      <c r="C4">
        <f>Computation!$B$37</f>
        <v/>
      </c>
      <c r="D4">
        <f>Scenario_C!$E$5</f>
        <v/>
      </c>
    </row>
    <row r="5">
      <c r="A5" t="inlineStr">
        <is>
          <t>AV</t>
        </is>
      </c>
      <c r="B5">
        <f>Computation!$B$14</f>
        <v/>
      </c>
      <c r="C5">
        <f>Computation!$B$38</f>
        <v/>
      </c>
      <c r="D5">
        <f>Scenario_C!$E$6</f>
        <v/>
      </c>
    </row>
    <row r="6">
      <c r="A6" t="inlineStr">
        <is>
          <t>Geschriften</t>
        </is>
      </c>
      <c r="B6">
        <f>Computation!$B$15</f>
        <v/>
      </c>
      <c r="C6">
        <f>Computation!$B$39</f>
        <v/>
      </c>
      <c r="D6">
        <f>Scenario_C!$E$7</f>
        <v/>
      </c>
    </row>
    <row r="7">
      <c r="A7" t="inlineStr">
        <is>
          <t>Beeld</t>
        </is>
      </c>
      <c r="B7">
        <f>Computation!$B$16</f>
        <v/>
      </c>
      <c r="C7">
        <f>Computation!$B$40</f>
        <v/>
      </c>
    </row>
    <row r="13">
      <c r="A13" s="2" t="inlineStr">
        <is>
          <t>Beeld — Target helper (Scenario B)</t>
        </is>
      </c>
    </row>
    <row r="15">
      <c r="A15" s="1" t="inlineStr">
        <is>
          <t>Doel (Parameters)</t>
        </is>
      </c>
      <c r="B15">
        <f>Parameters!$C$28/100</f>
        <v/>
      </c>
    </row>
    <row r="16">
      <c r="A16" s="1" t="inlineStr">
        <is>
          <t>Huidig (Scenario B)</t>
        </is>
      </c>
      <c r="B16">
        <f>Computation!$B$40</f>
        <v/>
      </c>
    </row>
    <row r="17">
      <c r="A17" s="1" t="inlineStr">
        <is>
          <t>Gap (doel − huidig)</t>
        </is>
      </c>
      <c r="B17">
        <f>Parameters!$C$28/100 - Computation!$B$40</f>
        <v/>
      </c>
    </row>
    <row r="19">
      <c r="A19" t="inlineStr">
        <is>
          <t>Gestabiliseerde uitkomsten (Scenario B, t.o.v. 2023 cap)</t>
        </is>
      </c>
    </row>
    <row r="21">
      <c r="A21" t="inlineStr">
        <is>
          <t>Discipline</t>
        </is>
      </c>
      <c r="B21" t="inlineStr">
        <is>
          <t>Scenario B (gestabiliseerd)</t>
        </is>
      </c>
    </row>
    <row r="22">
      <c r="A22" t="inlineStr">
        <is>
          <t>Audio</t>
        </is>
      </c>
      <c r="B22">
        <f>Stabilisatie!$G$4</f>
        <v/>
      </c>
    </row>
    <row r="23">
      <c r="A23" t="inlineStr">
        <is>
          <t>AV</t>
        </is>
      </c>
      <c r="B23">
        <f>Stabilisatie!$G$5</f>
        <v/>
      </c>
    </row>
    <row r="24">
      <c r="A24" t="inlineStr">
        <is>
          <t>Geschriften</t>
        </is>
      </c>
      <c r="B24">
        <f>Stabilisatie!$G$6</f>
        <v/>
      </c>
    </row>
    <row r="25">
      <c r="A25" t="inlineStr">
        <is>
          <t>Beeld</t>
        </is>
      </c>
      <c r="B25">
        <f>Stabilisatie!$G$7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Opslaan per maand — 2023 (vul waarden in mln; totaal bekend = 896)</t>
        </is>
      </c>
      <c r="D1" s="6" t="inlineStr">
        <is>
          <t>Te valideren placeholder (2023): Audio 510, AV 160, Geschriften 86, Beeld 140 (totaal 896).</t>
        </is>
      </c>
    </row>
    <row r="3">
      <c r="A3" t="inlineStr">
        <is>
          <t>Discipline</t>
        </is>
      </c>
      <c r="B3" t="inlineStr">
        <is>
          <t>Werken p/m (mln)</t>
        </is>
      </c>
    </row>
    <row r="4">
      <c r="A4" t="inlineStr">
        <is>
          <t>Audio</t>
        </is>
      </c>
      <c r="B4" t="n">
        <v>510</v>
      </c>
    </row>
    <row r="5">
      <c r="A5" t="inlineStr">
        <is>
          <t>AV</t>
        </is>
      </c>
      <c r="B5" t="n">
        <v>160</v>
      </c>
    </row>
    <row r="6">
      <c r="A6" t="inlineStr">
        <is>
          <t>Geschriften</t>
        </is>
      </c>
      <c r="B6" t="n">
        <v>86</v>
      </c>
    </row>
    <row r="7">
      <c r="A7" t="inlineStr">
        <is>
          <t>Beeld</t>
        </is>
      </c>
      <c r="B7" t="n">
        <v>140</v>
      </c>
    </row>
    <row r="8">
      <c r="A8" t="inlineStr">
        <is>
          <t>Totaal (p/m) — som invoer</t>
        </is>
      </c>
      <c r="B8">
        <f>SUM(B4:B7)</f>
        <v/>
      </c>
    </row>
    <row r="9">
      <c r="A9" t="inlineStr">
        <is>
          <t>Referentie totaal (mln)</t>
        </is>
      </c>
      <c r="B9" t="n">
        <v>896</v>
      </c>
    </row>
    <row r="11">
      <c r="A11" t="inlineStr">
        <is>
          <t>Aandeel 2023 (shares)</t>
        </is>
      </c>
    </row>
    <row r="12">
      <c r="A12" t="inlineStr">
        <is>
          <t>Discipline</t>
        </is>
      </c>
      <c r="B12" t="inlineStr">
        <is>
          <t>Share 2023</t>
        </is>
      </c>
    </row>
    <row r="13">
      <c r="A13" t="inlineStr">
        <is>
          <t>Audio</t>
        </is>
      </c>
      <c r="B13">
        <f>IF($B$8&gt;0, B4/$B$8, "")</f>
        <v/>
      </c>
    </row>
    <row r="14">
      <c r="A14" t="inlineStr">
        <is>
          <t>AV</t>
        </is>
      </c>
      <c r="B14">
        <f>IF($B$8&gt;0, B5/$B$8, "")</f>
        <v/>
      </c>
    </row>
    <row r="15">
      <c r="A15" t="inlineStr">
        <is>
          <t>Geschriften</t>
        </is>
      </c>
      <c r="B15">
        <f>IF($B$8&gt;0, B6/$B$8, "")</f>
        <v/>
      </c>
    </row>
    <row r="16">
      <c r="A16" t="inlineStr">
        <is>
          <t>Beeld</t>
        </is>
      </c>
      <c r="B16">
        <f>IF($B$8&gt;0, B7/$B$8, "")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Stabilisatie / Guardrails — Scenario B t.o.v. 2023</t>
        </is>
      </c>
    </row>
    <row r="3">
      <c r="A3" t="inlineStr">
        <is>
          <t>Discipline</t>
        </is>
      </c>
      <c r="B3" t="inlineStr">
        <is>
          <t>Share 2023</t>
        </is>
      </c>
      <c r="C3" t="inlineStr">
        <is>
          <t>Scenario B (2024 bruto)</t>
        </is>
      </c>
      <c r="D3" t="inlineStr">
        <is>
          <t>Δ pp (B - 2023)</t>
        </is>
      </c>
      <c r="E3" t="inlineStr">
        <is>
          <t>In band?</t>
        </is>
      </c>
      <c r="F3" t="inlineStr">
        <is>
          <t>Gestabiliseerd (pre-norm)</t>
        </is>
      </c>
      <c r="G3" t="inlineStr">
        <is>
          <t>Gestabiliseerd (genormeerd)</t>
        </is>
      </c>
    </row>
    <row r="4">
      <c r="A4" t="inlineStr">
        <is>
          <t>Audio</t>
        </is>
      </c>
      <c r="B4">
        <f>Invoer_2023!$B$13</f>
        <v/>
      </c>
      <c r="C4">
        <f>Computation!$B$37</f>
        <v/>
      </c>
      <c r="D4">
        <f>C4-B4</f>
        <v/>
      </c>
      <c r="E4">
        <f>IF(ABS(D4)&lt;=Parameters!$C$29, "OK", "Buiten band")</f>
        <v/>
      </c>
      <c r="F4">
        <f>B4+SIGN(D4)*MIN(ABS(D4),Parameters!$C$29)</f>
        <v/>
      </c>
      <c r="G4">
        <f>IF($F$10&gt;0, F4/$F$10, "")</f>
        <v/>
      </c>
    </row>
    <row r="5">
      <c r="A5" t="inlineStr">
        <is>
          <t>AV</t>
        </is>
      </c>
      <c r="B5">
        <f>Invoer_2023!$B$14</f>
        <v/>
      </c>
      <c r="C5">
        <f>Computation!$B$38</f>
        <v/>
      </c>
      <c r="D5">
        <f>C5-B5</f>
        <v/>
      </c>
      <c r="E5">
        <f>IF(ABS(D5)&lt;=Parameters!$C$29, "OK", "Buiten band")</f>
        <v/>
      </c>
      <c r="F5">
        <f>B5+SIGN(D5)*MIN(ABS(D5),Parameters!$C$29)</f>
        <v/>
      </c>
      <c r="G5">
        <f>IF($F$10&gt;0, F5/$F$10, "")</f>
        <v/>
      </c>
    </row>
    <row r="6">
      <c r="A6" t="inlineStr">
        <is>
          <t>Geschriften</t>
        </is>
      </c>
      <c r="B6">
        <f>Invoer_2023!$B$15</f>
        <v/>
      </c>
      <c r="C6">
        <f>Computation!$B$39</f>
        <v/>
      </c>
      <c r="D6">
        <f>C6-B6</f>
        <v/>
      </c>
      <c r="E6">
        <f>IF(ABS(D6)&lt;=Parameters!$C$29, "OK", "Buiten band")</f>
        <v/>
      </c>
      <c r="F6">
        <f>B6+SIGN(D6)*MIN(ABS(D6),Parameters!$C$29)</f>
        <v/>
      </c>
      <c r="G6">
        <f>IF($F$10&gt;0, F6/$F$10, "")</f>
        <v/>
      </c>
    </row>
    <row r="7">
      <c r="A7" t="inlineStr">
        <is>
          <t>Beeld</t>
        </is>
      </c>
      <c r="B7">
        <f>Invoer_2023!$B$16</f>
        <v/>
      </c>
      <c r="C7">
        <f>Computation!$B$40</f>
        <v/>
      </c>
      <c r="D7">
        <f>C7-B7</f>
        <v/>
      </c>
      <c r="E7">
        <f>IF(ABS(D7)&lt;=Parameters!$C$29, "OK", "Buiten band")</f>
        <v/>
      </c>
      <c r="F7">
        <f>B7+SIGN(D7)*MIN(ABS(D7),Parameters!$C$29)</f>
        <v/>
      </c>
      <c r="G7">
        <f>IF($F$10&gt;0, F7/$F$10, "")</f>
        <v/>
      </c>
    </row>
    <row r="10">
      <c r="E10" t="inlineStr">
        <is>
          <t>Som pre-norm</t>
        </is>
      </c>
      <c r="F10">
        <f>SUM(F4:F7)</f>
        <v/>
      </c>
    </row>
    <row r="12">
      <c r="F12" t="inlineStr">
        <is>
          <t>Check som genormeerd</t>
        </is>
      </c>
      <c r="G12">
        <f>SUM(G4:G7)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Scenario C — Status-quo (2023 shares) + 2024 dragercorrectie</t>
        </is>
      </c>
    </row>
    <row r="3">
      <c r="A3" t="inlineStr">
        <is>
          <t>Discipline</t>
        </is>
      </c>
      <c r="B3" t="inlineStr">
        <is>
          <t>Share_2023</t>
        </is>
      </c>
      <c r="C3" t="inlineStr">
        <is>
          <t>Device_factor (2024)</t>
        </is>
      </c>
      <c r="D3" t="inlineStr">
        <is>
          <t>DragerC_% (genormeerd)</t>
        </is>
      </c>
      <c r="E3" t="inlineStr">
        <is>
          <t>Eindshare_% (C)</t>
        </is>
      </c>
    </row>
    <row r="4">
      <c r="A4" t="inlineStr">
        <is>
          <t>Audio</t>
        </is>
      </c>
      <c r="B4">
        <f>Invoer_2023!$B$13</f>
        <v/>
      </c>
      <c r="C4">
        <f>(Baseline!$B$14*Parameters!$C$18+Baseline!$C$14*Parameters!$C$19+Baseline!$D$14*Parameters!$C$20+Baseline!$E$14*Parameters!$C$21+Baseline!$F$14*Parameters!$C$22)/100</f>
        <v/>
      </c>
      <c r="D4">
        <f>($B4*$C4)/$D$9</f>
        <v/>
      </c>
      <c r="E4">
        <f>Parameters!$C$30*$B4+Parameters!$C$31*$D4</f>
        <v/>
      </c>
    </row>
    <row r="5">
      <c r="A5" t="inlineStr">
        <is>
          <t>AV</t>
        </is>
      </c>
      <c r="B5">
        <f>Invoer_2023!$B$14</f>
        <v/>
      </c>
      <c r="C5">
        <f>(Baseline!$B$15*Parameters!$C$18+Baseline!$C$15*Parameters!$C$19+Baseline!$D$15*Parameters!$C$20+Baseline!$E$15*Parameters!$C$21+Baseline!$F$15*Parameters!$C$22)/100</f>
        <v/>
      </c>
      <c r="D5">
        <f>($B5*$C5)/$D$9</f>
        <v/>
      </c>
      <c r="E5">
        <f>Parameters!$C$30*$B5+Parameters!$C$31*$D5</f>
        <v/>
      </c>
    </row>
    <row r="6">
      <c r="A6" t="inlineStr">
        <is>
          <t>Geschriften</t>
        </is>
      </c>
      <c r="B6">
        <f>Invoer_2023!$B$15</f>
        <v/>
      </c>
      <c r="C6">
        <f>(Baseline!$B$16*Parameters!$C$18+Baseline!$C$16*Parameters!$C$19+Baseline!$D$16*Parameters!$C$20+Baseline!$E$16*Parameters!$C$21+Baseline!$F$16*Parameters!$C$22)/100</f>
        <v/>
      </c>
      <c r="D6">
        <f>($B6*$C6)/$D$9</f>
        <v/>
      </c>
      <c r="E6">
        <f>Parameters!$C$30*$B6+Parameters!$C$31*$D6</f>
        <v/>
      </c>
    </row>
    <row r="7">
      <c r="A7" t="inlineStr">
        <is>
          <t>Beeld</t>
        </is>
      </c>
      <c r="B7">
        <f>Invoer_2023!$B$16</f>
        <v/>
      </c>
      <c r="C7">
        <f>(Baseline!$B$17*Parameters!$C$18+Baseline!$C$17*Parameters!$C$19*Parameters!$C$17+Baseline!$D$17*Parameters!$C$20+Baseline!$E$17*Parameters!$C$21+Baseline!$F$17*Parameters!$C$22)/100</f>
        <v/>
      </c>
      <c r="D7">
        <f>($B7*$C7)/$D$9</f>
        <v/>
      </c>
      <c r="E7">
        <f>Parameters!$C$30*$B7+Parameters!$C$31*$D7</f>
        <v/>
      </c>
    </row>
    <row r="9">
      <c r="C9" t="inlineStr">
        <is>
          <t>Som (norm)</t>
        </is>
      </c>
      <c r="D9">
        <f>SUMPRODUCT($B$4:$B$7,$C$4:$C$7)</f>
        <v/>
      </c>
    </row>
    <row r="11">
      <c r="D11" t="inlineStr">
        <is>
          <t>Check som Eindshare C</t>
        </is>
      </c>
      <c r="E11">
        <f>SUM(E4:E7)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Snapshot — 20251007_0708</t>
        </is>
      </c>
    </row>
    <row r="3">
      <c r="A3" t="inlineStr">
        <is>
          <t>Discipline</t>
        </is>
      </c>
      <c r="B3" t="inlineStr">
        <is>
          <t>Scenario A</t>
        </is>
      </c>
      <c r="C3" t="inlineStr">
        <is>
          <t>Scenario B</t>
        </is>
      </c>
      <c r="D3" t="inlineStr">
        <is>
          <t>Scenario B (gestabiliseerd)</t>
        </is>
      </c>
      <c r="E3" t="inlineStr">
        <is>
          <t>Scenario C</t>
        </is>
      </c>
    </row>
    <row r="4">
      <c r="A4" t="inlineStr">
        <is>
          <t>Audio</t>
        </is>
      </c>
      <c r="B4">
        <f>Computation!$B$13</f>
        <v/>
      </c>
      <c r="C4">
        <f>Computation!$B$37</f>
        <v/>
      </c>
      <c r="D4">
        <f>Stabilisatie!$G$4</f>
        <v/>
      </c>
      <c r="E4">
        <f>Scenario_C!$E$4</f>
        <v/>
      </c>
    </row>
    <row r="5">
      <c r="A5" t="inlineStr">
        <is>
          <t>AV</t>
        </is>
      </c>
      <c r="B5">
        <f>Computation!$B$14</f>
        <v/>
      </c>
      <c r="C5">
        <f>Computation!$B$38</f>
        <v/>
      </c>
      <c r="D5">
        <f>Stabilisatie!$G$5</f>
        <v/>
      </c>
      <c r="E5">
        <f>Scenario_C!$E$5</f>
        <v/>
      </c>
    </row>
    <row r="6">
      <c r="A6" t="inlineStr">
        <is>
          <t>Geschriften</t>
        </is>
      </c>
      <c r="B6">
        <f>Computation!$B$15</f>
        <v/>
      </c>
      <c r="C6">
        <f>Computation!$B$39</f>
        <v/>
      </c>
      <c r="D6">
        <f>Stabilisatie!$G$6</f>
        <v/>
      </c>
      <c r="E6">
        <f>Scenario_C!$E$6</f>
        <v/>
      </c>
    </row>
    <row r="7">
      <c r="A7" t="inlineStr">
        <is>
          <t>Beeld</t>
        </is>
      </c>
      <c r="B7">
        <f>Computation!$B$16</f>
        <v/>
      </c>
      <c r="C7">
        <f>Computation!$B$40</f>
        <v/>
      </c>
      <c r="D7">
        <f>Stabilisatie!$G$7</f>
        <v/>
      </c>
      <c r="E7">
        <f>Scenario_C!$E$7</f>
        <v/>
      </c>
    </row>
    <row r="9">
      <c r="A9" t="inlineStr">
        <is>
          <t>Som-controle</t>
        </is>
      </c>
      <c r="B9">
        <f>SUM(B4:B7)</f>
        <v/>
      </c>
      <c r="C9">
        <f>SUM(C4:C7)</f>
        <v/>
      </c>
      <c r="D9">
        <f>SUM(D4:D7)</f>
        <v/>
      </c>
      <c r="E9">
        <f>SUM(E4:E7)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2025-10-07T06:52:41Z</dcterms:created>
  <dcterms:modified xmlns:dcterms="http://purl.org/dc/terms/" xmlns:xsi="http://www.w3.org/2001/XMLSchema-instance" xsi:type="dcterms:W3CDTF">2025-10-07T06:52:41Z</dcterms:modified>
</cp:coreProperties>
</file>