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wm_vossebeld_student_han_nl/Documents/vrij project/"/>
    </mc:Choice>
  </mc:AlternateContent>
  <xr:revisionPtr revIDLastSave="1225" documentId="11_E60897F41BE170836B02CE998F75CCDC64E183C8" xr6:coauthVersionLast="47" xr6:coauthVersionMax="47" xr10:uidLastSave="{B83C1A2C-9BE4-4C75-A659-2EC5046D3B8B}"/>
  <bookViews>
    <workbookView xWindow="-120" yWindow="-120" windowWidth="38640" windowHeight="21240" activeTab="1" xr2:uid="{00000000-000D-0000-FFFF-FFFF00000000}"/>
  </bookViews>
  <sheets>
    <sheet name="v3" sheetId="3" r:id="rId1"/>
    <sheet name="Sheet3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AA23" i="3"/>
  <c r="AA24" i="3"/>
  <c r="AA25" i="3"/>
  <c r="AA26" i="3"/>
  <c r="AA27" i="3"/>
  <c r="AA28" i="3"/>
  <c r="AA22" i="3"/>
  <c r="Z32" i="3"/>
  <c r="Z27" i="3"/>
  <c r="Z23" i="3"/>
  <c r="Z24" i="3"/>
  <c r="Z25" i="3"/>
  <c r="Z26" i="3"/>
  <c r="Z28" i="3"/>
  <c r="Z22" i="3"/>
  <c r="AA30" i="3"/>
  <c r="O23" i="3"/>
  <c r="O24" i="3"/>
  <c r="O26" i="3"/>
  <c r="O27" i="3"/>
  <c r="O28" i="3"/>
  <c r="O29" i="3"/>
  <c r="O22" i="3"/>
  <c r="O30" i="3"/>
  <c r="C17" i="3"/>
  <c r="C25" i="3"/>
  <c r="B28" i="3"/>
  <c r="B30" i="3" s="1"/>
  <c r="S9" i="3"/>
  <c r="D61" i="3"/>
  <c r="T2" i="3"/>
  <c r="T1" i="3"/>
  <c r="I12" i="3"/>
  <c r="I7" i="3"/>
  <c r="I2" i="3"/>
  <c r="Z30" i="3" l="1"/>
  <c r="B70" i="3"/>
  <c r="B69" i="3"/>
</calcChain>
</file>

<file path=xl/sharedStrings.xml><?xml version="1.0" encoding="utf-8"?>
<sst xmlns="http://schemas.openxmlformats.org/spreadsheetml/2006/main" count="285" uniqueCount="197">
  <si>
    <t>electronics</t>
  </si>
  <si>
    <t>https://www.rvspaleis.nl/bouten/binnenzeskant/iso-7380/iso-7380-[-]-a2/iso-7380-[-]-a2-[-]-m3</t>
  </si>
  <si>
    <t>t slot nut?</t>
  </si>
  <si>
    <t>threaded insert</t>
  </si>
  <si>
    <t>threaded insert:</t>
  </si>
  <si>
    <t>orbiter v2</t>
  </si>
  <si>
    <t>m3x8mm</t>
  </si>
  <si>
    <t>m3 t slot nut:</t>
  </si>
  <si>
    <t>pcb  klicky</t>
  </si>
  <si>
    <t>linear rail X</t>
  </si>
  <si>
    <t>socket cap</t>
  </si>
  <si>
    <t>5015 24v</t>
  </si>
  <si>
    <t>linear rail Y</t>
  </si>
  <si>
    <t>(2x14st)</t>
  </si>
  <si>
    <t>bearings</t>
  </si>
  <si>
    <t>bambulab hotend</t>
  </si>
  <si>
    <t>x1</t>
  </si>
  <si>
    <t>bed spring plates</t>
  </si>
  <si>
    <t>4x2</t>
  </si>
  <si>
    <t>socket cap / button head</t>
  </si>
  <si>
    <t>F623zz</t>
  </si>
  <si>
    <t>skr pico</t>
  </si>
  <si>
    <t>belt tensioner</t>
  </si>
  <si>
    <t>.</t>
  </si>
  <si>
    <t>m3x10mm</t>
  </si>
  <si>
    <t>xy joiner</t>
  </si>
  <si>
    <t>360w voeding?</t>
  </si>
  <si>
    <t>ali</t>
  </si>
  <si>
    <t>meanwell</t>
  </si>
  <si>
    <t>frame plates</t>
  </si>
  <si>
    <t>button head</t>
  </si>
  <si>
    <t>motor holder</t>
  </si>
  <si>
    <t>adxl345</t>
  </si>
  <si>
    <t>nozzle mount</t>
  </si>
  <si>
    <t>motor mounts</t>
  </si>
  <si>
    <t>total</t>
  </si>
  <si>
    <t>toolhead board</t>
  </si>
  <si>
    <t xml:space="preserve">voron afterburner </t>
  </si>
  <si>
    <t>neopixels</t>
  </si>
  <si>
    <t>~700mm</t>
  </si>
  <si>
    <t>x</t>
  </si>
  <si>
    <t>kabels</t>
  </si>
  <si>
    <t>m3x30</t>
  </si>
  <si>
    <t>5m 5 color awg22</t>
  </si>
  <si>
    <t>1m shrink tube</t>
  </si>
  <si>
    <t>jst hx 2.54</t>
  </si>
  <si>
    <t>met tool</t>
  </si>
  <si>
    <t>motion</t>
  </si>
  <si>
    <t>mgn9 350mm</t>
  </si>
  <si>
    <t>mgn9H</t>
  </si>
  <si>
    <t>belt gt2 6mm</t>
  </si>
  <si>
    <t>4(m)</t>
  </si>
  <si>
    <t>f623zz</t>
  </si>
  <si>
    <t>misc</t>
  </si>
  <si>
    <t>frame</t>
  </si>
  <si>
    <t>t nut 2020 m3</t>
  </si>
  <si>
    <t>2020 profile (m5 hole):</t>
  </si>
  <si>
    <t>https://www.motedis.nl</t>
  </si>
  <si>
    <t>6m</t>
  </si>
  <si>
    <t>1.5m</t>
  </si>
  <si>
    <t>aluprofielen</t>
  </si>
  <si>
    <t>motedis</t>
  </si>
  <si>
    <t>verticaal frame</t>
  </si>
  <si>
    <t>lead screw nut pom</t>
  </si>
  <si>
    <t>horizontaal frame</t>
  </si>
  <si>
    <t>ender</t>
  </si>
  <si>
    <t>be z</t>
  </si>
  <si>
    <t>bed</t>
  </si>
  <si>
    <t>profielen</t>
  </si>
  <si>
    <t xml:space="preserve">bed </t>
  </si>
  <si>
    <t>bouten</t>
  </si>
  <si>
    <t>x as (motor)</t>
  </si>
  <si>
    <t>aliexpress</t>
  </si>
  <si>
    <t>z as spacer</t>
  </si>
  <si>
    <t>raspberry</t>
  </si>
  <si>
    <t>price</t>
  </si>
  <si>
    <t>vat</t>
  </si>
  <si>
    <t>shipping</t>
  </si>
  <si>
    <t xml:space="preserve">raspberry pi </t>
  </si>
  <si>
    <t>raspberry pi zero 2w</t>
  </si>
  <si>
    <t>https://www.kiwi-electronics.com/nl/raspberry-pi-zero-2-w-10770?search=pi%20zero%202w</t>
  </si>
  <si>
    <t>3d prints</t>
  </si>
  <si>
    <t>gram filament</t>
  </si>
  <si>
    <t>corner plate</t>
  </si>
  <si>
    <t>gantry</t>
  </si>
  <si>
    <t>motor holder bottom left</t>
  </si>
  <si>
    <t>motor holder top right</t>
  </si>
  <si>
    <t>motor holder top left</t>
  </si>
  <si>
    <t>bearing spacer 2mm</t>
  </si>
  <si>
    <t>bearing spacer 10mm</t>
  </si>
  <si>
    <t>wheel holder</t>
  </si>
  <si>
    <t>fan holder</t>
  </si>
  <si>
    <t>bed screw holder</t>
  </si>
  <si>
    <t>z motion</t>
  </si>
  <si>
    <t>stepper holder</t>
  </si>
  <si>
    <t>electronics box</t>
  </si>
  <si>
    <t>spool holder frame</t>
  </si>
  <si>
    <t>spool holder axle</t>
  </si>
  <si>
    <t>panels</t>
  </si>
  <si>
    <t>latch</t>
  </si>
  <si>
    <t>removable hinge</t>
  </si>
  <si>
    <t>?</t>
  </si>
  <si>
    <t>motherboard</t>
  </si>
  <si>
    <t>pi</t>
  </si>
  <si>
    <t>hotend</t>
  </si>
  <si>
    <t>extruder</t>
  </si>
  <si>
    <t>part cooling fan</t>
  </si>
  <si>
    <t>hotend fan</t>
  </si>
  <si>
    <t>motors</t>
  </si>
  <si>
    <t>probe</t>
  </si>
  <si>
    <t>heated bed</t>
  </si>
  <si>
    <t>toolhead pcb</t>
  </si>
  <si>
    <t>from ender?</t>
  </si>
  <si>
    <t>yes</t>
  </si>
  <si>
    <t>creality 24v</t>
  </si>
  <si>
    <t>no</t>
  </si>
  <si>
    <t>bambu clone</t>
  </si>
  <si>
    <t>nema 17</t>
  </si>
  <si>
    <t>pcb klicky</t>
  </si>
  <si>
    <t>fysetc afterburner</t>
  </si>
  <si>
    <t>cost</t>
  </si>
  <si>
    <t>power supply</t>
  </si>
  <si>
    <t>meanwell lrs 350</t>
  </si>
  <si>
    <t>no but possible</t>
  </si>
  <si>
    <t>belts</t>
  </si>
  <si>
    <t>linear rails</t>
  </si>
  <si>
    <t>lead screws</t>
  </si>
  <si>
    <t>lead screw nut</t>
  </si>
  <si>
    <t>X axis gantry</t>
  </si>
  <si>
    <t>15x15 square aluminium extrusion</t>
  </si>
  <si>
    <t>v wheels</t>
  </si>
  <si>
    <t>pom anti backlash</t>
  </si>
  <si>
    <t>230mm ender 3 type</t>
  </si>
  <si>
    <t>300mm mgn 9 clone</t>
  </si>
  <si>
    <t>2x 200mm 6mm gates gt2</t>
  </si>
  <si>
    <t>https://nl.aliexpress.com/item/32660308298.html?spm=a2g0o.order_list.order_list_main.5.749f79d2awWuho&amp;gatewayAdapt=glo2nld</t>
  </si>
  <si>
    <t>source</t>
  </si>
  <si>
    <t>note</t>
  </si>
  <si>
    <t>60,29</t>
  </si>
  <si>
    <t>https://www.aliexpress.com/item/1005004247214578.html?spm=a2g0o.order_detail.order_detail_item.7.548f6d76p7ewE9</t>
  </si>
  <si>
    <t>https://www.aliexpress.com/item/32844339310.html?spm=a2g0o.order_detail.order_detail_item.3.548f6d76p7ewE9</t>
  </si>
  <si>
    <t>air filtration</t>
  </si>
  <si>
    <t>24v 5015 blower</t>
  </si>
  <si>
    <t>24v 4010 blower</t>
  </si>
  <si>
    <t>you get 2</t>
  </si>
  <si>
    <t>https://www.aliexpress.com/item/1005005383117091.html?spm=a2g0o.order_detail.order_detail_item.3.225e6d768yd9KV</t>
  </si>
  <si>
    <t>bed spring</t>
  </si>
  <si>
    <t>silicone (optional)</t>
  </si>
  <si>
    <t>https://www.aliexpress.com/item/1005005323960823.html?spm=a2g0o.order_detail.order_detail_item.5.225e6d768yd9KV</t>
  </si>
  <si>
    <t>https://www.aliexpress.com/item/1005005467101449.html?spm=a2g0o.order_detail.order_detail_item.7.225e6d768yd9KV</t>
  </si>
  <si>
    <t>https://www.aliexpress.com/item/1005006071575551.html?spm=a2g0o.order_detail.order_detail_item.9.225e6d768yd9KV</t>
  </si>
  <si>
    <t>https://www.aliexpress.com/item/1005005219482255.html?spm=a2g0o.order_detail.order_detail_item.11.225e6d768yd9KV</t>
  </si>
  <si>
    <t>input shaper</t>
  </si>
  <si>
    <t>https://www.aliexpress.com/item/1005006079473058.html?spm=a2g0o.order_detail.order_detail_item.13.225e6d768yd9KV</t>
  </si>
  <si>
    <t>adxl</t>
  </si>
  <si>
    <t>https://www.aliexpress.com/item/1005005548805950.html?spm=a2g0o.order_list.order_list_main.28.749f79d2awWuho</t>
  </si>
  <si>
    <t>better quality power supply than the stock ender 3 one</t>
  </si>
  <si>
    <t>you can use whatever hotend pcb you want or even go without one. I didnt want canbus so I picked this one</t>
  </si>
  <si>
    <t>very cheap and versatile probe</t>
  </si>
  <si>
    <t>good lightweight extruder for direct drive. Other extruders are also fine but currently not supported in the CAD</t>
  </si>
  <si>
    <t>cheap well performing hotend, other hotends are fine but currently not supported</t>
  </si>
  <si>
    <t>pick any kind, this one with the usb cable doesnt work with the pi zero though</t>
  </si>
  <si>
    <t>pi zero 2w</t>
  </si>
  <si>
    <t>get it from a reputable supplier, clones may not work</t>
  </si>
  <si>
    <t>https://nl.aliexpress.com/item/1005004822740666.html?spm=a2g0o.order_list.order_list_main.53.749f79d2awWuho&amp;gatewayAdapt=glo2nld</t>
  </si>
  <si>
    <t>https://nl.aliexpress.com/item/1000007480470.html?spm=a2g0o.order_list.order_list_main.43.749f79d2awWuho&amp;gatewayAdapt=glo2nld</t>
  </si>
  <si>
    <t>clean and lubricate before use, they get much smoother.</t>
  </si>
  <si>
    <t>get it from a hardware store 2020 tslot extrusions are currently not supported</t>
  </si>
  <si>
    <t>optional</t>
  </si>
  <si>
    <t>440mm</t>
  </si>
  <si>
    <t>https://www.aliexpress.com/item/1005004046648820.html?spm=a2g0o.order_list.order_list_main.33.749f79d2awWuho</t>
  </si>
  <si>
    <t xml:space="preserve">skr pico </t>
  </si>
  <si>
    <t>very cheap modern motherboard</t>
  </si>
  <si>
    <t>extra hardware</t>
  </si>
  <si>
    <t>m3 bolts</t>
  </si>
  <si>
    <t>10mm</t>
  </si>
  <si>
    <t>8mm</t>
  </si>
  <si>
    <t>m5/6 bolts</t>
  </si>
  <si>
    <t>size depends on the thread you can tap in the extrusions</t>
  </si>
  <si>
    <t>20mm</t>
  </si>
  <si>
    <t>for internal parts</t>
  </si>
  <si>
    <t>button head (for blind joint)</t>
  </si>
  <si>
    <t>35mm</t>
  </si>
  <si>
    <t>30mm</t>
  </si>
  <si>
    <t>m5 x20</t>
  </si>
  <si>
    <t>14mm</t>
  </si>
  <si>
    <t>IDK</t>
  </si>
  <si>
    <t>t slot nuts</t>
  </si>
  <si>
    <t>m3 threaded insert</t>
  </si>
  <si>
    <t>5x5xm3</t>
  </si>
  <si>
    <t>you need 2 pieces of 200mm, gates belts are preferred for their lower stretch during use</t>
  </si>
  <si>
    <t>3x NO.1 set is enough</t>
  </si>
  <si>
    <t>350mm</t>
  </si>
  <si>
    <t xml:space="preserve">socket cap (for motor mounts) </t>
  </si>
  <si>
    <t>2 must be V-slot</t>
  </si>
  <si>
    <t>all 2020, GET SLOT 6. Some need to be V-slot but you can use only V-slot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</si>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</sst>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tedis.nl/" TargetMode="External"/><Relationship Id="rId2" Type="http://schemas.openxmlformats.org/officeDocument/2006/relationships/hyperlink" Target="https://www.kiwi-electronics.com/nl/raspberry-pi-zero-2-w-10770?search=pi%20zero%202w" TargetMode="External"/><Relationship Id="rId1" Type="http://schemas.openxmlformats.org/officeDocument/2006/relationships/hyperlink" Target="https://www.rvspaleis.nl/bouten/binnenzeskant/iso-7380/iso-7380-%5b-%5d-a2/iso-7380-%5b-%5d-a2-%5b-%5d-m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tedis.n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219482255.html?spm=a2g0o.order_detail.order_detail_item.11.225e6d768yd9KV" TargetMode="External"/><Relationship Id="rId13" Type="http://schemas.openxmlformats.org/officeDocument/2006/relationships/hyperlink" Target="https://www.aliexpress.com/item/1005005383117091.html?spm=a2g0o.order_detail.order_detail_item.3.225e6d768yd9KV" TargetMode="External"/><Relationship Id="rId3" Type="http://schemas.openxmlformats.org/officeDocument/2006/relationships/hyperlink" Target="https://www.aliexpress.com/item/1005006071575551.html?spm=a2g0o.order_detail.order_detail_item.9.225e6d768yd9KV" TargetMode="External"/><Relationship Id="rId7" Type="http://schemas.openxmlformats.org/officeDocument/2006/relationships/hyperlink" Target="https://www.aliexpress.com/item/1005006079473058.html?spm=a2g0o.order_detail.order_detail_item.13.225e6d768yd9KV" TargetMode="External"/><Relationship Id="rId12" Type="http://schemas.openxmlformats.org/officeDocument/2006/relationships/hyperlink" Target="https://nl.aliexpress.com/item/1000007480470.html?spm=a2g0o.order_list.order_list_main.43.749f79d2awWuho&amp;gatewayAdapt=glo2nld" TargetMode="External"/><Relationship Id="rId2" Type="http://schemas.openxmlformats.org/officeDocument/2006/relationships/hyperlink" Target="https://www.aliexpress.com/item/32844339310.html?spm=a2g0o.order_detail.order_detail_item.3.548f6d76p7ewE9" TargetMode="External"/><Relationship Id="rId1" Type="http://schemas.openxmlformats.org/officeDocument/2006/relationships/hyperlink" Target="https://www.aliexpress.com/item/1005004247214578.html?spm=a2g0o.order_detail.order_detail_item.7.548f6d76p7ewE9" TargetMode="External"/><Relationship Id="rId6" Type="http://schemas.openxmlformats.org/officeDocument/2006/relationships/hyperlink" Target="https://www.aliexpress.com/item/32844339310.html?spm=a2g0o.order_detail.order_detail_item.3.548f6d76p7ewE9" TargetMode="External"/><Relationship Id="rId11" Type="http://schemas.openxmlformats.org/officeDocument/2006/relationships/hyperlink" Target="https://nl.aliexpress.com/item/32660308298.html?spm=a2g0o.order_list.order_list_main.5.749f79d2awWuho&amp;gatewayAdapt=glo2nld" TargetMode="External"/><Relationship Id="rId5" Type="http://schemas.openxmlformats.org/officeDocument/2006/relationships/hyperlink" Target="https://www.aliexpress.com/item/1005005467101449.html?spm=a2g0o.order_detail.order_detail_item.7.225e6d768yd9KV" TargetMode="External"/><Relationship Id="rId10" Type="http://schemas.openxmlformats.org/officeDocument/2006/relationships/hyperlink" Target="https://nl.aliexpress.com/item/1005004822740666.html?spm=a2g0o.order_list.order_list_main.53.749f79d2awWuho&amp;gatewayAdapt=glo2nld" TargetMode="External"/><Relationship Id="rId4" Type="http://schemas.openxmlformats.org/officeDocument/2006/relationships/hyperlink" Target="https://www.aliexpress.com/item/1005004046648820.html?spm=a2g0o.order_list.order_list_main.33.749f79d2awWuho" TargetMode="External"/><Relationship Id="rId9" Type="http://schemas.openxmlformats.org/officeDocument/2006/relationships/hyperlink" Target="https://www.aliexpress.com/item/1005005548805950.html?spm=a2g0o.order_list.order_list_main.28.749f79d2awWuho" TargetMode="External"/><Relationship Id="rId14" Type="http://schemas.openxmlformats.org/officeDocument/2006/relationships/hyperlink" Target="https://www.aliexpress.com/item/1005005323960823.html?spm=a2g0o.order_detail.order_detail_item.5.225e6d768yd9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10B0-0B6E-4FF4-81CB-EE36988E3509}">
  <dimension ref="A1:AA83"/>
  <sheetViews>
    <sheetView workbookViewId="0">
      <selection activeCell="E49" sqref="E49"/>
    </sheetView>
  </sheetViews>
  <sheetFormatPr defaultRowHeight="15" x14ac:dyDescent="0.25"/>
  <cols>
    <col min="1" max="1" width="16" customWidth="1"/>
    <col min="3" max="3" width="12.42578125" customWidth="1"/>
    <col min="15" max="15" width="13.5703125" customWidth="1"/>
  </cols>
  <sheetData>
    <row r="1" spans="1:20" x14ac:dyDescent="0.25">
      <c r="A1" s="2" t="s">
        <v>0</v>
      </c>
      <c r="H1" s="1" t="s">
        <v>1</v>
      </c>
      <c r="N1" t="s">
        <v>2</v>
      </c>
      <c r="O1" t="s">
        <v>3</v>
      </c>
      <c r="R1" t="s">
        <v>4</v>
      </c>
      <c r="T1">
        <f>SUM(SUMPRODUCT(I3:I5,O3:O5), SUMPRODUCT(I8:I10,O8:O10), SUMPRODUCT(I13:I15,O13:O15))</f>
        <v>42</v>
      </c>
    </row>
    <row r="2" spans="1:20" x14ac:dyDescent="0.25">
      <c r="A2" t="s">
        <v>5</v>
      </c>
      <c r="B2">
        <v>1</v>
      </c>
      <c r="C2">
        <v>60.44</v>
      </c>
      <c r="H2" t="s">
        <v>6</v>
      </c>
      <c r="I2">
        <f>I3+I4</f>
        <v>42</v>
      </c>
      <c r="R2" t="s">
        <v>7</v>
      </c>
      <c r="T2">
        <f>SUM(SUMPRODUCT(I3:I5,N3:N5),SUMPRODUCT(I8:I10,N8:N10),SUMPRODUCT(I13:I15,N13:N15))</f>
        <v>132</v>
      </c>
    </row>
    <row r="3" spans="1:20" x14ac:dyDescent="0.25">
      <c r="A3" t="s">
        <v>8</v>
      </c>
      <c r="B3">
        <v>1</v>
      </c>
      <c r="C3">
        <v>5.43</v>
      </c>
      <c r="H3" t="s">
        <v>9</v>
      </c>
      <c r="I3">
        <v>14</v>
      </c>
      <c r="K3" s="10" t="s">
        <v>10</v>
      </c>
      <c r="L3" s="10"/>
      <c r="M3" s="10"/>
      <c r="N3">
        <v>1</v>
      </c>
      <c r="O3">
        <v>0</v>
      </c>
    </row>
    <row r="4" spans="1:20" x14ac:dyDescent="0.25">
      <c r="A4" t="s">
        <v>11</v>
      </c>
      <c r="B4">
        <v>1</v>
      </c>
      <c r="C4">
        <v>5.65</v>
      </c>
      <c r="H4" t="s">
        <v>12</v>
      </c>
      <c r="I4" s="4">
        <v>28</v>
      </c>
      <c r="J4" s="4" t="s">
        <v>13</v>
      </c>
      <c r="K4" s="11" t="s">
        <v>10</v>
      </c>
      <c r="L4" s="11"/>
      <c r="M4" s="11"/>
      <c r="N4">
        <v>1</v>
      </c>
      <c r="O4">
        <v>0</v>
      </c>
      <c r="R4" s="2" t="s">
        <v>14</v>
      </c>
    </row>
    <row r="5" spans="1:20" x14ac:dyDescent="0.25">
      <c r="A5" t="s">
        <v>15</v>
      </c>
      <c r="B5">
        <v>1</v>
      </c>
      <c r="C5">
        <v>10.69</v>
      </c>
      <c r="E5" t="s">
        <v>16</v>
      </c>
      <c r="H5" t="s">
        <v>17</v>
      </c>
      <c r="I5">
        <v>8</v>
      </c>
      <c r="J5" t="s">
        <v>18</v>
      </c>
      <c r="K5" s="10" t="s">
        <v>19</v>
      </c>
      <c r="L5" s="10"/>
      <c r="M5" s="10"/>
      <c r="N5">
        <v>1</v>
      </c>
      <c r="O5">
        <v>0</v>
      </c>
      <c r="R5" t="s">
        <v>20</v>
      </c>
    </row>
    <row r="6" spans="1:20" x14ac:dyDescent="0.25">
      <c r="A6" t="s">
        <v>21</v>
      </c>
      <c r="B6">
        <v>1</v>
      </c>
      <c r="C6">
        <v>27.64</v>
      </c>
      <c r="R6" t="s">
        <v>22</v>
      </c>
      <c r="S6">
        <v>8</v>
      </c>
    </row>
    <row r="7" spans="1:20" ht="12.75" customHeight="1" x14ac:dyDescent="0.25">
      <c r="E7" t="s">
        <v>23</v>
      </c>
      <c r="H7" t="s">
        <v>24</v>
      </c>
      <c r="I7">
        <f>SUM(I8:I10)</f>
        <v>110</v>
      </c>
      <c r="R7" t="s">
        <v>25</v>
      </c>
      <c r="S7">
        <v>8</v>
      </c>
    </row>
    <row r="8" spans="1:20" x14ac:dyDescent="0.25">
      <c r="A8" t="s">
        <v>26</v>
      </c>
      <c r="B8">
        <v>1</v>
      </c>
      <c r="C8">
        <v>27.89</v>
      </c>
      <c r="D8" t="s">
        <v>27</v>
      </c>
      <c r="E8" t="s">
        <v>28</v>
      </c>
      <c r="H8" t="s">
        <v>29</v>
      </c>
      <c r="I8">
        <v>80</v>
      </c>
      <c r="K8" t="s">
        <v>30</v>
      </c>
      <c r="N8">
        <v>1</v>
      </c>
      <c r="O8">
        <v>0</v>
      </c>
      <c r="R8" t="s">
        <v>31</v>
      </c>
      <c r="S8">
        <v>12</v>
      </c>
    </row>
    <row r="9" spans="1:20" x14ac:dyDescent="0.25">
      <c r="A9" t="s">
        <v>32</v>
      </c>
      <c r="B9">
        <v>1</v>
      </c>
      <c r="C9">
        <v>10.73</v>
      </c>
      <c r="D9" t="s">
        <v>27</v>
      </c>
      <c r="E9" t="s">
        <v>33</v>
      </c>
      <c r="H9" t="s">
        <v>34</v>
      </c>
      <c r="I9">
        <v>28</v>
      </c>
      <c r="K9" t="s">
        <v>10</v>
      </c>
      <c r="N9">
        <v>0</v>
      </c>
      <c r="O9">
        <v>1</v>
      </c>
      <c r="R9" t="s">
        <v>35</v>
      </c>
      <c r="S9">
        <f>SUM(S6:S8)</f>
        <v>28</v>
      </c>
    </row>
    <row r="10" spans="1:20" x14ac:dyDescent="0.25">
      <c r="A10" t="s">
        <v>36</v>
      </c>
      <c r="B10">
        <v>1</v>
      </c>
      <c r="C10">
        <v>20.010000000000002</v>
      </c>
      <c r="D10" t="s">
        <v>27</v>
      </c>
      <c r="E10" t="s">
        <v>37</v>
      </c>
      <c r="H10" t="s">
        <v>22</v>
      </c>
      <c r="I10">
        <v>2</v>
      </c>
      <c r="K10" t="s">
        <v>30</v>
      </c>
      <c r="N10">
        <v>1</v>
      </c>
      <c r="O10">
        <v>0</v>
      </c>
    </row>
    <row r="11" spans="1:20" x14ac:dyDescent="0.25">
      <c r="A11" t="s">
        <v>38</v>
      </c>
      <c r="B11" t="s">
        <v>39</v>
      </c>
      <c r="C11" t="s">
        <v>40</v>
      </c>
    </row>
    <row r="12" spans="1:20" x14ac:dyDescent="0.25">
      <c r="A12" s="2" t="s">
        <v>41</v>
      </c>
      <c r="H12" t="s">
        <v>42</v>
      </c>
      <c r="I12">
        <f>SUM(I13:I15)</f>
        <v>14</v>
      </c>
    </row>
    <row r="13" spans="1:20" x14ac:dyDescent="0.25">
      <c r="A13" t="s">
        <v>43</v>
      </c>
      <c r="B13">
        <v>1</v>
      </c>
      <c r="C13">
        <v>9.06</v>
      </c>
      <c r="H13" t="s">
        <v>34</v>
      </c>
      <c r="I13">
        <v>8</v>
      </c>
      <c r="K13" t="s">
        <v>10</v>
      </c>
      <c r="N13">
        <v>0</v>
      </c>
      <c r="O13">
        <v>1</v>
      </c>
    </row>
    <row r="14" spans="1:20" x14ac:dyDescent="0.25">
      <c r="A14" s="7" t="s">
        <v>44</v>
      </c>
      <c r="B14">
        <v>1</v>
      </c>
      <c r="C14">
        <v>2.0699999999999998</v>
      </c>
      <c r="H14" t="s">
        <v>22</v>
      </c>
      <c r="I14">
        <v>2</v>
      </c>
      <c r="K14" t="s">
        <v>19</v>
      </c>
      <c r="N14">
        <v>0</v>
      </c>
      <c r="O14">
        <v>1</v>
      </c>
    </row>
    <row r="15" spans="1:20" x14ac:dyDescent="0.25">
      <c r="A15" t="s">
        <v>45</v>
      </c>
      <c r="B15">
        <v>1</v>
      </c>
      <c r="E15" t="s">
        <v>46</v>
      </c>
      <c r="H15" t="s">
        <v>25</v>
      </c>
      <c r="I15">
        <v>4</v>
      </c>
      <c r="K15" t="s">
        <v>19</v>
      </c>
      <c r="N15">
        <v>0</v>
      </c>
      <c r="O15">
        <v>1</v>
      </c>
    </row>
    <row r="16" spans="1:20" x14ac:dyDescent="0.25">
      <c r="A16" s="2" t="s">
        <v>47</v>
      </c>
    </row>
    <row r="17" spans="1:27" x14ac:dyDescent="0.25">
      <c r="A17" t="s">
        <v>48</v>
      </c>
      <c r="B17">
        <v>3</v>
      </c>
      <c r="C17">
        <f>10.54*3</f>
        <v>31.619999999999997</v>
      </c>
      <c r="D17" t="s">
        <v>27</v>
      </c>
      <c r="E17" t="s">
        <v>49</v>
      </c>
      <c r="H17" t="s">
        <v>184</v>
      </c>
      <c r="I17">
        <v>20</v>
      </c>
    </row>
    <row r="18" spans="1:27" x14ac:dyDescent="0.25">
      <c r="A18" t="s">
        <v>50</v>
      </c>
      <c r="B18" t="s">
        <v>51</v>
      </c>
      <c r="C18">
        <v>9.56</v>
      </c>
      <c r="N18">
        <v>19.14</v>
      </c>
    </row>
    <row r="19" spans="1:27" x14ac:dyDescent="0.25">
      <c r="A19" t="s">
        <v>52</v>
      </c>
      <c r="B19">
        <v>30</v>
      </c>
      <c r="C19">
        <v>10</v>
      </c>
    </row>
    <row r="20" spans="1:27" x14ac:dyDescent="0.25">
      <c r="A20" s="2" t="s">
        <v>53</v>
      </c>
      <c r="H20" s="2" t="s">
        <v>54</v>
      </c>
      <c r="T20" s="2" t="s">
        <v>54</v>
      </c>
    </row>
    <row r="21" spans="1:27" x14ac:dyDescent="0.25">
      <c r="A21" t="s">
        <v>55</v>
      </c>
      <c r="B21">
        <v>100</v>
      </c>
      <c r="C21">
        <v>3.79</v>
      </c>
      <c r="H21" t="s">
        <v>56</v>
      </c>
      <c r="J21" s="1" t="s">
        <v>57</v>
      </c>
      <c r="M21" t="s">
        <v>58</v>
      </c>
      <c r="N21" t="s">
        <v>59</v>
      </c>
      <c r="T21" t="s">
        <v>56</v>
      </c>
      <c r="V21" s="1" t="s">
        <v>60</v>
      </c>
    </row>
    <row r="22" spans="1:27" x14ac:dyDescent="0.25">
      <c r="A22" t="s">
        <v>3</v>
      </c>
      <c r="B22">
        <v>250</v>
      </c>
      <c r="C22">
        <v>7.15</v>
      </c>
      <c r="H22" s="5">
        <v>440</v>
      </c>
      <c r="I22">
        <v>4</v>
      </c>
      <c r="J22" t="s">
        <v>61</v>
      </c>
      <c r="K22" t="s">
        <v>62</v>
      </c>
      <c r="M22" t="s">
        <v>40</v>
      </c>
      <c r="O22">
        <f>H22*I22+I22*9</f>
        <v>1796</v>
      </c>
      <c r="T22" s="5">
        <v>440</v>
      </c>
      <c r="U22">
        <v>4</v>
      </c>
      <c r="V22" t="s">
        <v>61</v>
      </c>
      <c r="W22" t="s">
        <v>62</v>
      </c>
      <c r="Y22">
        <v>2.42</v>
      </c>
      <c r="Z22">
        <f>U22*Y22</f>
        <v>9.68</v>
      </c>
      <c r="AA22">
        <f>T22*U22</f>
        <v>1760</v>
      </c>
    </row>
    <row r="23" spans="1:27" x14ac:dyDescent="0.25">
      <c r="A23" t="s">
        <v>63</v>
      </c>
      <c r="B23">
        <v>2</v>
      </c>
      <c r="C23">
        <v>3.22</v>
      </c>
      <c r="H23">
        <v>340</v>
      </c>
      <c r="I23">
        <v>10</v>
      </c>
      <c r="J23" t="s">
        <v>61</v>
      </c>
      <c r="K23" t="s">
        <v>64</v>
      </c>
      <c r="M23" t="s">
        <v>40</v>
      </c>
      <c r="O23">
        <f t="shared" ref="O23:O29" si="0">H23*I23+I23*9</f>
        <v>3490</v>
      </c>
      <c r="T23">
        <v>340</v>
      </c>
      <c r="U23">
        <v>10</v>
      </c>
      <c r="V23" t="s">
        <v>61</v>
      </c>
      <c r="W23" t="s">
        <v>64</v>
      </c>
      <c r="Y23">
        <v>1.98</v>
      </c>
      <c r="Z23">
        <f t="shared" ref="Z23:Z28" si="1">U23*Y23</f>
        <v>19.8</v>
      </c>
      <c r="AA23">
        <f t="shared" ref="AA23:AA28" si="2">T23*U23</f>
        <v>3400</v>
      </c>
    </row>
    <row r="24" spans="1:27" x14ac:dyDescent="0.25">
      <c r="N24" t="s">
        <v>40</v>
      </c>
      <c r="O24">
        <f t="shared" si="0"/>
        <v>0</v>
      </c>
      <c r="T24" s="9">
        <v>280</v>
      </c>
      <c r="U24" s="9">
        <v>2</v>
      </c>
      <c r="V24" s="9" t="s">
        <v>65</v>
      </c>
      <c r="W24" s="9" t="s">
        <v>66</v>
      </c>
      <c r="X24" s="9"/>
      <c r="Y24" s="9">
        <v>1.54</v>
      </c>
      <c r="Z24">
        <f t="shared" si="1"/>
        <v>3.08</v>
      </c>
      <c r="AA24">
        <f t="shared" si="2"/>
        <v>560</v>
      </c>
    </row>
    <row r="25" spans="1:27" x14ac:dyDescent="0.25">
      <c r="C25">
        <f>SUM(C2:C23)</f>
        <v>244.95</v>
      </c>
      <c r="H25" s="9">
        <v>280</v>
      </c>
      <c r="I25" s="9">
        <v>2</v>
      </c>
      <c r="J25" s="9" t="s">
        <v>65</v>
      </c>
      <c r="K25" s="9" t="s">
        <v>66</v>
      </c>
      <c r="L25" s="9"/>
      <c r="M25" s="9"/>
      <c r="N25" s="9"/>
      <c r="O25" s="9"/>
      <c r="T25" s="3">
        <v>240</v>
      </c>
      <c r="U25">
        <v>2</v>
      </c>
      <c r="V25" t="s">
        <v>61</v>
      </c>
      <c r="W25" t="s">
        <v>67</v>
      </c>
      <c r="Y25">
        <v>1.32</v>
      </c>
      <c r="Z25">
        <f t="shared" si="1"/>
        <v>2.64</v>
      </c>
      <c r="AA25">
        <f t="shared" si="2"/>
        <v>480</v>
      </c>
    </row>
    <row r="26" spans="1:27" x14ac:dyDescent="0.25">
      <c r="A26" t="s">
        <v>68</v>
      </c>
      <c r="B26">
        <v>51</v>
      </c>
      <c r="H26" s="3">
        <v>240</v>
      </c>
      <c r="I26">
        <v>2</v>
      </c>
      <c r="J26" t="s">
        <v>61</v>
      </c>
      <c r="K26" t="s">
        <v>67</v>
      </c>
      <c r="M26" t="s">
        <v>40</v>
      </c>
      <c r="O26">
        <f t="shared" si="0"/>
        <v>498</v>
      </c>
      <c r="T26" s="3">
        <v>230</v>
      </c>
      <c r="U26">
        <v>2</v>
      </c>
      <c r="V26" t="s">
        <v>61</v>
      </c>
      <c r="W26" t="s">
        <v>69</v>
      </c>
      <c r="Y26">
        <v>1.26</v>
      </c>
      <c r="Z26">
        <f t="shared" si="1"/>
        <v>2.52</v>
      </c>
      <c r="AA26">
        <f t="shared" si="2"/>
        <v>460</v>
      </c>
    </row>
    <row r="27" spans="1:27" x14ac:dyDescent="0.25">
      <c r="A27" s="8" t="s">
        <v>70</v>
      </c>
      <c r="B27" s="8">
        <v>34</v>
      </c>
      <c r="H27" s="3">
        <v>230</v>
      </c>
      <c r="I27">
        <v>2</v>
      </c>
      <c r="J27" t="s">
        <v>61</v>
      </c>
      <c r="K27" t="s">
        <v>69</v>
      </c>
      <c r="N27" t="s">
        <v>40</v>
      </c>
      <c r="O27">
        <f t="shared" si="0"/>
        <v>478</v>
      </c>
      <c r="T27">
        <v>220</v>
      </c>
      <c r="U27">
        <v>1</v>
      </c>
      <c r="V27" t="s">
        <v>61</v>
      </c>
      <c r="W27" t="s">
        <v>71</v>
      </c>
      <c r="Y27" s="5">
        <v>1.21</v>
      </c>
      <c r="Z27">
        <f>U27*Y27</f>
        <v>1.21</v>
      </c>
      <c r="AA27">
        <f t="shared" si="2"/>
        <v>220</v>
      </c>
    </row>
    <row r="28" spans="1:27" x14ac:dyDescent="0.25">
      <c r="A28" s="8" t="s">
        <v>72</v>
      </c>
      <c r="B28" s="8">
        <f>C25</f>
        <v>244.95</v>
      </c>
      <c r="H28">
        <v>220</v>
      </c>
      <c r="I28">
        <v>1</v>
      </c>
      <c r="J28" t="s">
        <v>61</v>
      </c>
      <c r="K28" t="s">
        <v>71</v>
      </c>
      <c r="M28" t="s">
        <v>40</v>
      </c>
      <c r="O28">
        <f t="shared" si="0"/>
        <v>229</v>
      </c>
      <c r="T28">
        <v>100</v>
      </c>
      <c r="U28">
        <v>2</v>
      </c>
      <c r="V28" t="s">
        <v>61</v>
      </c>
      <c r="W28" t="s">
        <v>73</v>
      </c>
      <c r="Y28">
        <v>0.55000000000000004</v>
      </c>
      <c r="Z28">
        <f t="shared" si="1"/>
        <v>1.1000000000000001</v>
      </c>
      <c r="AA28">
        <f t="shared" si="2"/>
        <v>200</v>
      </c>
    </row>
    <row r="29" spans="1:27" x14ac:dyDescent="0.25">
      <c r="A29" t="s">
        <v>74</v>
      </c>
      <c r="B29">
        <v>20</v>
      </c>
      <c r="H29">
        <v>100</v>
      </c>
      <c r="I29">
        <v>2</v>
      </c>
      <c r="J29" t="s">
        <v>61</v>
      </c>
      <c r="K29" t="s">
        <v>73</v>
      </c>
      <c r="N29" t="s">
        <v>40</v>
      </c>
      <c r="O29">
        <f t="shared" si="0"/>
        <v>218</v>
      </c>
    </row>
    <row r="30" spans="1:27" x14ac:dyDescent="0.25">
      <c r="B30">
        <f>SUM(B26:B29)</f>
        <v>349.95</v>
      </c>
      <c r="L30" t="s">
        <v>75</v>
      </c>
      <c r="M30">
        <v>24.46</v>
      </c>
      <c r="O30">
        <f>SUM(O22:O29)</f>
        <v>6709</v>
      </c>
      <c r="T30" s="5"/>
      <c r="Y30" t="s">
        <v>76</v>
      </c>
      <c r="Z30">
        <f>SUM(Z22:Z28)*0.21</f>
        <v>8.4063000000000017</v>
      </c>
      <c r="AA30">
        <f>SUM(AA22:AA28)</f>
        <v>7080</v>
      </c>
    </row>
    <row r="31" spans="1:27" x14ac:dyDescent="0.25">
      <c r="H31" s="5"/>
      <c r="L31" t="s">
        <v>77</v>
      </c>
      <c r="M31">
        <v>11.58</v>
      </c>
      <c r="T31" s="5"/>
      <c r="Y31" t="s">
        <v>77</v>
      </c>
      <c r="Z31">
        <v>6.99</v>
      </c>
    </row>
    <row r="32" spans="1:27" x14ac:dyDescent="0.25">
      <c r="H32" s="5"/>
      <c r="L32" t="s">
        <v>35</v>
      </c>
      <c r="M32">
        <v>36.03</v>
      </c>
      <c r="Y32" t="s">
        <v>35</v>
      </c>
      <c r="Z32">
        <f>SUM(Z22:Z31)</f>
        <v>55.426300000000012</v>
      </c>
    </row>
    <row r="34" spans="4:23" x14ac:dyDescent="0.25">
      <c r="H34" s="2" t="s">
        <v>78</v>
      </c>
      <c r="T34" s="2"/>
    </row>
    <row r="35" spans="4:23" ht="14.45" customHeight="1" x14ac:dyDescent="0.25">
      <c r="H35" t="s">
        <v>79</v>
      </c>
      <c r="I35">
        <v>1</v>
      </c>
      <c r="J35">
        <v>22</v>
      </c>
      <c r="K35" s="1" t="s">
        <v>80</v>
      </c>
      <c r="W35" s="1"/>
    </row>
    <row r="36" spans="4:23" ht="14.45" customHeight="1" x14ac:dyDescent="0.25"/>
    <row r="37" spans="4:23" ht="14.45" customHeight="1" x14ac:dyDescent="0.25"/>
    <row r="38" spans="4:23" ht="14.45" customHeight="1" x14ac:dyDescent="0.25"/>
    <row r="39" spans="4:23" ht="14.45" customHeight="1" x14ac:dyDescent="0.25"/>
    <row r="40" spans="4:23" ht="14.45" customHeight="1" x14ac:dyDescent="0.25"/>
    <row r="41" spans="4:23" ht="14.45" customHeight="1" x14ac:dyDescent="0.25"/>
    <row r="42" spans="4:23" ht="14.45" customHeight="1" x14ac:dyDescent="0.25"/>
    <row r="43" spans="4:23" ht="14.45" customHeight="1" x14ac:dyDescent="0.25"/>
    <row r="44" spans="4:23" ht="14.45" customHeight="1" x14ac:dyDescent="0.25"/>
    <row r="45" spans="4:23" ht="14.45" customHeight="1" x14ac:dyDescent="0.25"/>
    <row r="46" spans="4:23" ht="14.45" customHeight="1" x14ac:dyDescent="0.25"/>
    <row r="47" spans="4:23" ht="14.45" customHeight="1" x14ac:dyDescent="0.25">
      <c r="D47" s="1"/>
    </row>
    <row r="48" spans="4:23" ht="14.45" customHeight="1" x14ac:dyDescent="0.25">
      <c r="D48" s="1"/>
    </row>
    <row r="49" spans="1:4" ht="14.45" customHeight="1" x14ac:dyDescent="0.25"/>
    <row r="50" spans="1:4" ht="14.45" customHeight="1" x14ac:dyDescent="0.25"/>
    <row r="51" spans="1:4" ht="14.45" customHeight="1" x14ac:dyDescent="0.25"/>
    <row r="52" spans="1:4" ht="14.45" customHeight="1" x14ac:dyDescent="0.25"/>
    <row r="53" spans="1:4" ht="14.45" customHeight="1" x14ac:dyDescent="0.25"/>
    <row r="54" spans="1:4" ht="14.45" customHeight="1" x14ac:dyDescent="0.25"/>
    <row r="55" spans="1:4" ht="14.45" customHeight="1" x14ac:dyDescent="0.25"/>
    <row r="56" spans="1:4" ht="14.45" customHeight="1" x14ac:dyDescent="0.25"/>
    <row r="57" spans="1:4" ht="14.45" customHeight="1" x14ac:dyDescent="0.25"/>
    <row r="60" spans="1:4" x14ac:dyDescent="0.25">
      <c r="A60" s="2" t="s">
        <v>81</v>
      </c>
    </row>
    <row r="61" spans="1:4" x14ac:dyDescent="0.25">
      <c r="A61" s="2" t="s">
        <v>54</v>
      </c>
      <c r="C61" t="s">
        <v>82</v>
      </c>
      <c r="D61">
        <f>SUMPRODUCT(B61:B65,C61:C65)</f>
        <v>148</v>
      </c>
    </row>
    <row r="62" spans="1:4" x14ac:dyDescent="0.25">
      <c r="A62" t="s">
        <v>83</v>
      </c>
      <c r="B62">
        <v>16</v>
      </c>
      <c r="C62">
        <v>8</v>
      </c>
    </row>
    <row r="63" spans="1:4" x14ac:dyDescent="0.25">
      <c r="A63" s="2" t="s">
        <v>84</v>
      </c>
    </row>
    <row r="64" spans="1:4" x14ac:dyDescent="0.25">
      <c r="A64" t="s">
        <v>31</v>
      </c>
      <c r="B64">
        <v>1</v>
      </c>
      <c r="C64">
        <v>20</v>
      </c>
    </row>
    <row r="65" spans="1:3" x14ac:dyDescent="0.25">
      <c r="A65" t="s">
        <v>85</v>
      </c>
      <c r="B65">
        <v>1</v>
      </c>
    </row>
    <row r="66" spans="1:3" x14ac:dyDescent="0.25">
      <c r="A66" t="s">
        <v>86</v>
      </c>
      <c r="B66">
        <v>1</v>
      </c>
    </row>
    <row r="67" spans="1:3" x14ac:dyDescent="0.25">
      <c r="A67" t="s">
        <v>87</v>
      </c>
      <c r="B67">
        <v>1</v>
      </c>
    </row>
    <row r="68" spans="1:3" x14ac:dyDescent="0.25">
      <c r="A68" t="s">
        <v>25</v>
      </c>
      <c r="B68">
        <v>2</v>
      </c>
    </row>
    <row r="69" spans="1:3" x14ac:dyDescent="0.25">
      <c r="A69" t="s">
        <v>88</v>
      </c>
      <c r="B69">
        <f>S9/2</f>
        <v>14</v>
      </c>
      <c r="C69">
        <v>1</v>
      </c>
    </row>
    <row r="70" spans="1:3" x14ac:dyDescent="0.25">
      <c r="A70" t="s">
        <v>89</v>
      </c>
      <c r="B70">
        <f>S9/2</f>
        <v>14</v>
      </c>
      <c r="C70">
        <v>1</v>
      </c>
    </row>
    <row r="71" spans="1:3" x14ac:dyDescent="0.25">
      <c r="A71" t="s">
        <v>22</v>
      </c>
      <c r="B71">
        <v>2</v>
      </c>
    </row>
    <row r="72" spans="1:3" x14ac:dyDescent="0.25">
      <c r="A72" s="6" t="s">
        <v>67</v>
      </c>
    </row>
    <row r="73" spans="1:3" x14ac:dyDescent="0.25">
      <c r="A73" t="s">
        <v>90</v>
      </c>
      <c r="B73">
        <v>4</v>
      </c>
    </row>
    <row r="74" spans="1:3" x14ac:dyDescent="0.25">
      <c r="A74" t="s">
        <v>91</v>
      </c>
      <c r="B74">
        <v>4</v>
      </c>
    </row>
    <row r="75" spans="1:3" x14ac:dyDescent="0.25">
      <c r="A75" t="s">
        <v>92</v>
      </c>
      <c r="B75">
        <v>4</v>
      </c>
    </row>
    <row r="76" spans="1:3" x14ac:dyDescent="0.25">
      <c r="A76" s="2" t="s">
        <v>93</v>
      </c>
    </row>
    <row r="77" spans="1:3" x14ac:dyDescent="0.25">
      <c r="A77" t="s">
        <v>94</v>
      </c>
      <c r="B77">
        <v>2</v>
      </c>
    </row>
    <row r="78" spans="1:3" x14ac:dyDescent="0.25">
      <c r="A78" s="2" t="s">
        <v>95</v>
      </c>
      <c r="B78" s="2"/>
    </row>
    <row r="79" spans="1:3" x14ac:dyDescent="0.25">
      <c r="A79" t="s">
        <v>96</v>
      </c>
      <c r="B79">
        <v>2</v>
      </c>
    </row>
    <row r="80" spans="1:3" x14ac:dyDescent="0.25">
      <c r="A80" t="s">
        <v>97</v>
      </c>
      <c r="B80">
        <v>2</v>
      </c>
    </row>
    <row r="81" spans="1:3" x14ac:dyDescent="0.25">
      <c r="A81" s="2" t="s">
        <v>98</v>
      </c>
    </row>
    <row r="82" spans="1:3" x14ac:dyDescent="0.25">
      <c r="A82" t="s">
        <v>99</v>
      </c>
      <c r="B82">
        <v>4</v>
      </c>
    </row>
    <row r="83" spans="1:3" x14ac:dyDescent="0.25">
      <c r="A83" t="s">
        <v>100</v>
      </c>
      <c r="B83">
        <v>4</v>
      </c>
      <c r="C83" t="s">
        <v>101</v>
      </c>
    </row>
  </sheetData>
  <mergeCells count="3">
    <mergeCell ref="K3:M3"/>
    <mergeCell ref="K4:M4"/>
    <mergeCell ref="K5:M5"/>
  </mergeCells>
  <hyperlinks>
    <hyperlink ref="H1" r:id="rId1" xr:uid="{78A10C5E-98A6-493B-84B4-14F9918E2C66}"/>
    <hyperlink ref="K35" r:id="rId2" xr:uid="{4DABC4C4-7186-4196-BD5A-B837B20582AE}"/>
    <hyperlink ref="J21" r:id="rId3" xr:uid="{12B0B66D-3A64-4AB8-957D-44A04E7E816D}"/>
    <hyperlink ref="V21" r:id="rId4" xr:uid="{A3B69CE8-2ECA-4351-B94C-D40D540FF24D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608-635C-4AC4-A76A-D6130E11B751}">
  <dimension ref="A1:S54"/>
  <sheetViews>
    <sheetView tabSelected="1" workbookViewId="0">
      <selection activeCell="P18" sqref="P18"/>
    </sheetView>
  </sheetViews>
  <sheetFormatPr defaultRowHeight="15" x14ac:dyDescent="0.25"/>
  <cols>
    <col min="1" max="1" width="17.28515625" customWidth="1"/>
    <col min="2" max="2" width="32" bestFit="1" customWidth="1"/>
    <col min="3" max="3" width="14.7109375" bestFit="1" customWidth="1"/>
  </cols>
  <sheetData>
    <row r="1" spans="1:19" x14ac:dyDescent="0.25">
      <c r="A1" s="12" t="s">
        <v>0</v>
      </c>
      <c r="B1" s="13"/>
      <c r="C1" s="13" t="s">
        <v>112</v>
      </c>
      <c r="D1" s="13" t="s">
        <v>196</v>
      </c>
      <c r="E1" s="13" t="s">
        <v>120</v>
      </c>
      <c r="F1" s="13" t="s">
        <v>136</v>
      </c>
      <c r="G1" s="13" t="s">
        <v>137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13" t="s">
        <v>102</v>
      </c>
      <c r="B3" s="13" t="s">
        <v>171</v>
      </c>
      <c r="C3" s="13" t="s">
        <v>115</v>
      </c>
      <c r="D3" s="13">
        <v>1</v>
      </c>
      <c r="E3" s="13">
        <v>22.79</v>
      </c>
      <c r="F3" s="14" t="s">
        <v>170</v>
      </c>
      <c r="G3" s="13" t="s">
        <v>172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13" t="s">
        <v>103</v>
      </c>
      <c r="B4" s="13" t="s">
        <v>162</v>
      </c>
      <c r="C4" s="13" t="s">
        <v>115</v>
      </c>
      <c r="D4" s="13">
        <v>1</v>
      </c>
      <c r="E4" s="13">
        <v>20</v>
      </c>
      <c r="F4" s="13"/>
      <c r="G4" s="13" t="s">
        <v>163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13" t="s">
        <v>104</v>
      </c>
      <c r="B5" s="13" t="s">
        <v>116</v>
      </c>
      <c r="C5" s="13" t="s">
        <v>115</v>
      </c>
      <c r="D5" s="13">
        <v>1</v>
      </c>
      <c r="E5" s="13">
        <v>22.23</v>
      </c>
      <c r="F5" s="14" t="s">
        <v>150</v>
      </c>
      <c r="G5" s="13" t="s">
        <v>160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13" t="s">
        <v>110</v>
      </c>
      <c r="B6" s="13" t="s">
        <v>114</v>
      </c>
      <c r="C6" s="13" t="s">
        <v>113</v>
      </c>
      <c r="D6" s="13">
        <v>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5">
      <c r="A7" s="13" t="s">
        <v>105</v>
      </c>
      <c r="B7" s="13" t="s">
        <v>5</v>
      </c>
      <c r="C7" s="13" t="s">
        <v>115</v>
      </c>
      <c r="D7" s="13">
        <v>1</v>
      </c>
      <c r="E7" s="13" t="s">
        <v>138</v>
      </c>
      <c r="F7" s="14" t="s">
        <v>139</v>
      </c>
      <c r="G7" s="13" t="s">
        <v>159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25">
      <c r="A8" s="13" t="s">
        <v>106</v>
      </c>
      <c r="B8" s="13" t="s">
        <v>142</v>
      </c>
      <c r="C8" s="13" t="s">
        <v>115</v>
      </c>
      <c r="D8" s="13">
        <v>1</v>
      </c>
      <c r="E8" s="13">
        <v>5.63</v>
      </c>
      <c r="F8" s="14" t="s">
        <v>140</v>
      </c>
      <c r="G8" s="13" t="s">
        <v>144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25">
      <c r="A9" s="13" t="s">
        <v>107</v>
      </c>
      <c r="B9" s="13" t="s">
        <v>143</v>
      </c>
      <c r="C9" s="13" t="s">
        <v>113</v>
      </c>
      <c r="D9" s="13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s="13" t="s">
        <v>108</v>
      </c>
      <c r="B10" s="13" t="s">
        <v>117</v>
      </c>
      <c r="C10" s="13" t="s">
        <v>113</v>
      </c>
      <c r="D10" s="13">
        <v>4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25">
      <c r="A11" s="13" t="s">
        <v>109</v>
      </c>
      <c r="B11" s="13" t="s">
        <v>118</v>
      </c>
      <c r="C11" s="13" t="s">
        <v>115</v>
      </c>
      <c r="D11" s="13">
        <v>1</v>
      </c>
      <c r="E11" s="13">
        <v>5.43</v>
      </c>
      <c r="F11" s="14" t="s">
        <v>149</v>
      </c>
      <c r="G11" s="13" t="s">
        <v>158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25">
      <c r="A12" s="13" t="s">
        <v>111</v>
      </c>
      <c r="B12" s="13" t="s">
        <v>119</v>
      </c>
      <c r="C12" s="13" t="s">
        <v>115</v>
      </c>
      <c r="D12" s="13">
        <v>1</v>
      </c>
      <c r="E12" s="13">
        <v>20.02</v>
      </c>
      <c r="F12" s="14" t="s">
        <v>151</v>
      </c>
      <c r="G12" s="13" t="s">
        <v>157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5">
      <c r="A13" s="13" t="s">
        <v>121</v>
      </c>
      <c r="B13" s="13" t="s">
        <v>122</v>
      </c>
      <c r="C13" s="13" t="s">
        <v>123</v>
      </c>
      <c r="D13" s="13">
        <v>1</v>
      </c>
      <c r="E13" s="13">
        <v>27.82</v>
      </c>
      <c r="F13" s="14" t="s">
        <v>155</v>
      </c>
      <c r="G13" s="13" t="s">
        <v>156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A14" s="13" t="s">
        <v>141</v>
      </c>
      <c r="B14" s="13" t="s">
        <v>142</v>
      </c>
      <c r="C14" s="13" t="s">
        <v>115</v>
      </c>
      <c r="D14" s="13">
        <v>1</v>
      </c>
      <c r="E14" s="13">
        <v>0</v>
      </c>
      <c r="F14" s="14" t="s">
        <v>140</v>
      </c>
      <c r="G14" s="13" t="s">
        <v>144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5">
      <c r="A15" s="13" t="s">
        <v>152</v>
      </c>
      <c r="B15" s="13" t="s">
        <v>154</v>
      </c>
      <c r="C15" s="13" t="s">
        <v>115</v>
      </c>
      <c r="D15" s="13">
        <v>1</v>
      </c>
      <c r="E15" s="13">
        <v>10.73</v>
      </c>
      <c r="F15" s="14" t="s">
        <v>153</v>
      </c>
      <c r="G15" s="13" t="s">
        <v>161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25">
      <c r="A17" s="12" t="s">
        <v>47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5">
      <c r="A19" s="13" t="s">
        <v>124</v>
      </c>
      <c r="B19" s="13" t="s">
        <v>134</v>
      </c>
      <c r="C19" s="13" t="s">
        <v>115</v>
      </c>
      <c r="D19" s="13">
        <v>1</v>
      </c>
      <c r="E19" s="13">
        <v>12.46</v>
      </c>
      <c r="F19" s="14" t="s">
        <v>164</v>
      </c>
      <c r="G19" s="13" t="s">
        <v>190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5">
      <c r="A20" s="13" t="s">
        <v>14</v>
      </c>
      <c r="B20" s="13" t="s">
        <v>20</v>
      </c>
      <c r="C20" s="13" t="s">
        <v>115</v>
      </c>
      <c r="D20" s="13">
        <v>26</v>
      </c>
      <c r="E20" s="13">
        <f>2.94*3</f>
        <v>8.82</v>
      </c>
      <c r="F20" s="14" t="s">
        <v>135</v>
      </c>
      <c r="G20" s="13" t="s">
        <v>191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25">
      <c r="A21" s="13" t="s">
        <v>125</v>
      </c>
      <c r="B21" s="13" t="s">
        <v>133</v>
      </c>
      <c r="C21" s="13" t="s">
        <v>115</v>
      </c>
      <c r="D21" s="13">
        <v>3</v>
      </c>
      <c r="E21" s="13">
        <f>10.54*3</f>
        <v>31.619999999999997</v>
      </c>
      <c r="F21" s="14" t="s">
        <v>165</v>
      </c>
      <c r="G21" s="13" t="s">
        <v>166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5">
      <c r="A22" s="13" t="s">
        <v>126</v>
      </c>
      <c r="B22" s="13" t="s">
        <v>132</v>
      </c>
      <c r="C22" s="13">
        <v>1</v>
      </c>
      <c r="D22" s="13">
        <v>2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5">
      <c r="A23" s="13" t="s">
        <v>127</v>
      </c>
      <c r="B23" s="13" t="s">
        <v>131</v>
      </c>
      <c r="C23" s="13" t="s">
        <v>113</v>
      </c>
      <c r="D23" s="13">
        <v>2</v>
      </c>
      <c r="E23" s="13">
        <v>1.61</v>
      </c>
      <c r="F23" s="14" t="s">
        <v>145</v>
      </c>
      <c r="G23" s="13" t="s">
        <v>23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5">
      <c r="A24" s="13" t="s">
        <v>93</v>
      </c>
      <c r="B24" s="13" t="s">
        <v>130</v>
      </c>
      <c r="C24" s="13" t="s">
        <v>113</v>
      </c>
      <c r="D24" s="13">
        <v>8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5">
      <c r="A25" s="13" t="s">
        <v>128</v>
      </c>
      <c r="B25" s="13" t="s">
        <v>129</v>
      </c>
      <c r="C25" s="13"/>
      <c r="D25" s="13" t="s">
        <v>192</v>
      </c>
      <c r="E25" s="13">
        <v>2.5</v>
      </c>
      <c r="F25" s="13"/>
      <c r="G25" s="13" t="s">
        <v>167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25">
      <c r="A26" s="13" t="s">
        <v>146</v>
      </c>
      <c r="B26" s="13" t="s">
        <v>147</v>
      </c>
      <c r="C26" s="13" t="s">
        <v>115</v>
      </c>
      <c r="D26" s="13">
        <v>4</v>
      </c>
      <c r="E26" s="13">
        <v>2.2200000000000002</v>
      </c>
      <c r="F26" s="14" t="s">
        <v>148</v>
      </c>
      <c r="G26" s="13" t="s">
        <v>168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3"/>
      <c r="M27" s="13"/>
      <c r="N27" s="13"/>
      <c r="O27" s="13"/>
      <c r="P27" s="13"/>
      <c r="Q27" s="13"/>
      <c r="R27" s="13"/>
      <c r="S27" s="13"/>
    </row>
    <row r="28" spans="1:19" x14ac:dyDescent="0.25">
      <c r="A28" s="15" t="s">
        <v>54</v>
      </c>
      <c r="B28" s="15" t="s">
        <v>195</v>
      </c>
      <c r="C28" s="15"/>
      <c r="D28" s="15"/>
      <c r="E28" s="15"/>
      <c r="F28" s="15"/>
      <c r="G28" s="15"/>
      <c r="H28" s="15"/>
      <c r="I28" s="15"/>
      <c r="J28" s="15"/>
      <c r="K28" s="15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A29" s="4"/>
      <c r="B29" s="15" t="s">
        <v>169</v>
      </c>
      <c r="C29" s="15"/>
      <c r="D29" s="15">
        <v>4</v>
      </c>
      <c r="E29" s="15"/>
      <c r="F29" s="15"/>
      <c r="G29" s="15" t="s">
        <v>194</v>
      </c>
      <c r="H29" s="15"/>
      <c r="I29" s="15"/>
      <c r="J29" s="15"/>
      <c r="K29" s="15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4"/>
      <c r="B30" s="15">
        <v>320</v>
      </c>
      <c r="C30" s="15"/>
      <c r="D30" s="15"/>
      <c r="E30" s="15"/>
      <c r="F30" s="15"/>
      <c r="G30" s="15"/>
      <c r="H30" s="15"/>
      <c r="I30" s="15"/>
      <c r="J30" s="15"/>
      <c r="K30" s="15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3"/>
      <c r="M33" s="13"/>
      <c r="N33" s="13"/>
      <c r="O33" s="13"/>
      <c r="P33" s="13"/>
      <c r="Q33" s="13"/>
      <c r="R33" s="13"/>
      <c r="S33" s="13"/>
    </row>
    <row r="34" spans="1:19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3"/>
      <c r="M35" s="13"/>
      <c r="N35" s="13"/>
      <c r="O35" s="13"/>
      <c r="P35" s="13"/>
      <c r="Q35" s="13"/>
      <c r="R35" s="13"/>
      <c r="S35" s="13"/>
    </row>
    <row r="36" spans="1:19" x14ac:dyDescent="0.25">
      <c r="A36" s="15" t="s">
        <v>173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3"/>
      <c r="M37" s="13"/>
      <c r="N37" s="13"/>
      <c r="O37" s="13"/>
      <c r="P37" s="13"/>
      <c r="Q37" s="13"/>
      <c r="R37" s="13"/>
      <c r="S37" s="13"/>
    </row>
    <row r="38" spans="1:19" x14ac:dyDescent="0.25">
      <c r="A38" s="15" t="s">
        <v>177</v>
      </c>
      <c r="B38" s="15" t="s">
        <v>178</v>
      </c>
      <c r="C38" s="15"/>
      <c r="D38" s="15"/>
      <c r="E38" s="15"/>
      <c r="F38" s="15"/>
      <c r="G38" s="15"/>
      <c r="H38" s="15"/>
      <c r="I38" s="15"/>
      <c r="J38" s="15"/>
      <c r="K38" s="15"/>
      <c r="L38" s="13"/>
      <c r="M38" s="13"/>
      <c r="N38" s="13"/>
      <c r="O38" s="13"/>
      <c r="P38" s="13"/>
      <c r="Q38" s="13"/>
      <c r="R38" s="13"/>
      <c r="S38" s="13"/>
    </row>
    <row r="39" spans="1:19" x14ac:dyDescent="0.25">
      <c r="A39" s="15"/>
      <c r="B39" s="15" t="s">
        <v>179</v>
      </c>
      <c r="C39" s="15">
        <v>8</v>
      </c>
      <c r="D39" s="15">
        <v>28</v>
      </c>
      <c r="E39" s="4"/>
      <c r="F39" s="4"/>
      <c r="G39" s="15" t="s">
        <v>181</v>
      </c>
      <c r="H39" s="15"/>
      <c r="I39" s="15"/>
      <c r="J39" s="15"/>
      <c r="K39" s="15"/>
      <c r="L39" s="13"/>
      <c r="M39" s="13"/>
      <c r="N39" s="13"/>
      <c r="O39" s="13"/>
      <c r="P39" s="13"/>
      <c r="Q39" s="13"/>
      <c r="R39" s="13"/>
      <c r="S39" s="13"/>
    </row>
    <row r="40" spans="1:19" x14ac:dyDescent="0.25">
      <c r="A40" s="15"/>
      <c r="B40" s="15"/>
      <c r="C40" s="15"/>
      <c r="D40" s="15"/>
      <c r="E40" s="4"/>
      <c r="F40" s="4"/>
      <c r="G40" s="15"/>
      <c r="H40" s="15"/>
      <c r="I40" s="15"/>
      <c r="J40" s="15"/>
      <c r="K40" s="15"/>
      <c r="L40" s="13"/>
      <c r="M40" s="13"/>
      <c r="N40" s="13"/>
      <c r="O40" s="13"/>
      <c r="P40" s="13"/>
      <c r="Q40" s="13"/>
      <c r="R40" s="13"/>
      <c r="S40" s="13"/>
    </row>
    <row r="41" spans="1:19" x14ac:dyDescent="0.25">
      <c r="A41" s="15" t="s">
        <v>174</v>
      </c>
      <c r="B41" s="15" t="s">
        <v>180</v>
      </c>
      <c r="C41" s="15" t="s">
        <v>115</v>
      </c>
      <c r="D41" s="15"/>
      <c r="E41" s="4"/>
      <c r="F41" s="4"/>
      <c r="G41" s="15"/>
      <c r="H41" s="15"/>
      <c r="I41" s="15"/>
      <c r="J41" s="15"/>
      <c r="K41" s="15"/>
      <c r="L41" s="13"/>
      <c r="M41" s="13"/>
      <c r="N41" s="13"/>
      <c r="O41" s="13"/>
      <c r="P41" s="13"/>
      <c r="Q41" s="13"/>
      <c r="R41" s="13"/>
      <c r="S41" s="13"/>
    </row>
    <row r="42" spans="1:19" x14ac:dyDescent="0.25">
      <c r="A42" s="15"/>
      <c r="B42" s="15" t="s">
        <v>182</v>
      </c>
      <c r="C42" s="15" t="s">
        <v>115</v>
      </c>
      <c r="D42" s="15">
        <v>8</v>
      </c>
      <c r="E42" s="4"/>
      <c r="F42" s="4"/>
      <c r="G42" s="15" t="s">
        <v>193</v>
      </c>
      <c r="H42" s="15"/>
      <c r="I42" s="15"/>
      <c r="J42" s="15"/>
      <c r="K42" s="15"/>
      <c r="L42" s="13"/>
      <c r="M42" s="13"/>
      <c r="N42" s="13"/>
      <c r="O42" s="13"/>
      <c r="P42" s="13"/>
      <c r="Q42" s="13"/>
      <c r="R42" s="13"/>
      <c r="S42" s="13"/>
    </row>
    <row r="43" spans="1:19" x14ac:dyDescent="0.25">
      <c r="A43" s="15"/>
      <c r="B43" s="15" t="s">
        <v>183</v>
      </c>
      <c r="C43" s="15" t="s">
        <v>115</v>
      </c>
      <c r="D43" s="15">
        <v>6</v>
      </c>
      <c r="E43" s="4"/>
      <c r="F43" s="4"/>
      <c r="G43" s="15" t="s">
        <v>10</v>
      </c>
      <c r="H43" s="15"/>
      <c r="I43" s="15"/>
      <c r="J43" s="15"/>
      <c r="K43" s="15"/>
      <c r="L43" s="13"/>
      <c r="M43" s="13"/>
      <c r="N43" s="13"/>
      <c r="O43" s="13"/>
      <c r="P43" s="13"/>
      <c r="Q43" s="13"/>
      <c r="R43" s="13"/>
      <c r="S43" s="13"/>
    </row>
    <row r="44" spans="1:19" x14ac:dyDescent="0.25">
      <c r="A44" s="15"/>
      <c r="B44" s="15" t="s">
        <v>185</v>
      </c>
      <c r="C44" s="15" t="s">
        <v>115</v>
      </c>
      <c r="D44" s="15" t="s">
        <v>186</v>
      </c>
      <c r="E44" s="4"/>
      <c r="F44" s="4"/>
      <c r="G44" s="15" t="s">
        <v>10</v>
      </c>
      <c r="H44" s="15"/>
      <c r="I44" s="15"/>
      <c r="J44" s="15"/>
      <c r="K44" s="15"/>
      <c r="L44" s="13"/>
      <c r="M44" s="13"/>
      <c r="N44" s="13"/>
      <c r="O44" s="13"/>
      <c r="P44" s="13"/>
      <c r="Q44" s="13"/>
      <c r="R44" s="13"/>
      <c r="S44" s="13"/>
    </row>
    <row r="45" spans="1:19" x14ac:dyDescent="0.25">
      <c r="A45" s="15"/>
      <c r="B45" s="15" t="s">
        <v>175</v>
      </c>
      <c r="C45" s="15" t="s">
        <v>115</v>
      </c>
      <c r="D45" s="15">
        <v>100</v>
      </c>
      <c r="E45" s="4"/>
      <c r="F45" s="4"/>
      <c r="G45" s="15" t="s">
        <v>30</v>
      </c>
      <c r="H45" s="15"/>
      <c r="I45" s="15"/>
      <c r="J45" s="15"/>
      <c r="K45" s="15"/>
      <c r="L45" s="13"/>
      <c r="M45" s="13"/>
      <c r="N45" s="13"/>
      <c r="O45" s="13"/>
      <c r="P45" s="13"/>
      <c r="Q45" s="13"/>
      <c r="R45" s="13"/>
      <c r="S45" s="13"/>
    </row>
    <row r="46" spans="1:19" x14ac:dyDescent="0.25">
      <c r="A46" s="15"/>
      <c r="B46" s="15" t="s">
        <v>176</v>
      </c>
      <c r="C46" s="15" t="s">
        <v>115</v>
      </c>
      <c r="D46" s="15">
        <v>100</v>
      </c>
      <c r="E46" s="4"/>
      <c r="F46" s="4"/>
      <c r="G46" s="15" t="s">
        <v>10</v>
      </c>
      <c r="H46" s="15"/>
      <c r="I46" s="15"/>
      <c r="J46" s="15"/>
      <c r="K46" s="15"/>
      <c r="L46" s="13"/>
      <c r="M46" s="13"/>
      <c r="N46" s="13"/>
      <c r="O46" s="13"/>
      <c r="P46" s="13"/>
      <c r="Q46" s="13"/>
      <c r="R46" s="13"/>
      <c r="S46" s="13"/>
    </row>
    <row r="47" spans="1:19" x14ac:dyDescent="0.25">
      <c r="A47" s="15"/>
      <c r="B47" s="15"/>
      <c r="C47" s="15"/>
      <c r="D47" s="15"/>
      <c r="E47" s="15"/>
      <c r="F47" s="4"/>
      <c r="G47" s="15"/>
      <c r="H47" s="15"/>
      <c r="I47" s="15"/>
      <c r="J47" s="15"/>
      <c r="K47" s="15"/>
      <c r="L47" s="13"/>
      <c r="M47" s="13"/>
      <c r="N47" s="13"/>
      <c r="O47" s="13"/>
      <c r="P47" s="13"/>
      <c r="Q47" s="13"/>
      <c r="R47" s="13"/>
      <c r="S47" s="13"/>
    </row>
    <row r="48" spans="1:19" x14ac:dyDescent="0.25">
      <c r="A48" s="15" t="s">
        <v>187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3"/>
      <c r="M48" s="13"/>
      <c r="N48" s="13"/>
      <c r="O48" s="13"/>
      <c r="P48" s="13"/>
      <c r="Q48" s="13"/>
      <c r="R48" s="13"/>
      <c r="S48" s="13"/>
    </row>
    <row r="49" spans="1:19" x14ac:dyDescent="0.25">
      <c r="A49" s="15" t="s">
        <v>188</v>
      </c>
      <c r="B49" s="15" t="s">
        <v>189</v>
      </c>
      <c r="C49" s="15" t="s">
        <v>115</v>
      </c>
      <c r="D49" s="15">
        <v>200</v>
      </c>
      <c r="E49" s="15"/>
      <c r="F49" s="15"/>
      <c r="G49" s="4"/>
      <c r="H49" s="15"/>
      <c r="I49" s="15"/>
      <c r="J49" s="15"/>
      <c r="K49" s="15"/>
      <c r="L49" s="13"/>
      <c r="M49" s="13"/>
      <c r="N49" s="13"/>
      <c r="O49" s="13"/>
      <c r="P49" s="13"/>
      <c r="Q49" s="13"/>
      <c r="R49" s="13"/>
      <c r="S49" s="13"/>
    </row>
    <row r="50" spans="1:19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3"/>
      <c r="M51" s="13"/>
      <c r="N51" s="13"/>
      <c r="O51" s="13"/>
      <c r="P51" s="13"/>
      <c r="Q51" s="13"/>
      <c r="R51" s="13"/>
      <c r="S51" s="13"/>
    </row>
    <row r="52" spans="1:19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3"/>
      <c r="M52" s="13"/>
      <c r="N52" s="13"/>
      <c r="O52" s="13"/>
      <c r="P52" s="13"/>
      <c r="Q52" s="13"/>
      <c r="R52" s="13"/>
      <c r="S52" s="13"/>
    </row>
    <row r="53" spans="1:19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3"/>
      <c r="M53" s="13"/>
      <c r="N53" s="13"/>
      <c r="O53" s="13"/>
      <c r="P53" s="13"/>
      <c r="Q53" s="13"/>
      <c r="R53" s="13"/>
      <c r="S53" s="13"/>
    </row>
    <row r="54" spans="1:1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</sheetData>
  <hyperlinks>
    <hyperlink ref="F7" r:id="rId1" xr:uid="{5A1E51E2-AACA-45BE-B8AD-070D7D155A91}"/>
    <hyperlink ref="F8" r:id="rId2" xr:uid="{EDAF47C2-C452-4BBA-A3A0-7F7858F7E24B}"/>
    <hyperlink ref="F5" r:id="rId3" xr:uid="{26F33882-1AFB-4E2A-96F9-A4D2076729FB}"/>
    <hyperlink ref="F3" r:id="rId4" xr:uid="{44DF691B-0C82-4289-8BF5-6EE5289EB26C}"/>
    <hyperlink ref="F11" r:id="rId5" xr:uid="{BC605643-FC41-4B80-B338-349F0118B589}"/>
    <hyperlink ref="F14" r:id="rId6" xr:uid="{C5D7A0BB-C3FA-4461-8F15-F895D3F1E24B}"/>
    <hyperlink ref="F15" r:id="rId7" xr:uid="{78304A5B-4433-46E8-AD6C-B365CD39D5BE}"/>
    <hyperlink ref="F12" r:id="rId8" xr:uid="{6163A5DE-78E8-4480-B550-C43C3337C145}"/>
    <hyperlink ref="F13" r:id="rId9" xr:uid="{FFE58922-CEC5-49CB-969D-9473EF3A37E1}"/>
    <hyperlink ref="F19" r:id="rId10" xr:uid="{317D307F-A8AC-4986-9511-37ED6E877AAA}"/>
    <hyperlink ref="F20" r:id="rId11" xr:uid="{8728174A-D3BB-4498-B244-7F17C3AD218A}"/>
    <hyperlink ref="F21" r:id="rId12" xr:uid="{0D3B6A3E-EA91-413B-8A0B-31CC15855F34}"/>
    <hyperlink ref="F23" r:id="rId13" xr:uid="{14EB9F6A-D4D7-4413-B5BE-1CA399B950CD}"/>
    <hyperlink ref="F26" r:id="rId14" xr:uid="{9F2F0360-EB12-4626-BCC5-B6747DBB95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Wouter Vossebeld (student)</cp:lastModifiedBy>
  <cp:revision/>
  <dcterms:created xsi:type="dcterms:W3CDTF">2023-06-11T09:12:35Z</dcterms:created>
  <dcterms:modified xsi:type="dcterms:W3CDTF">2024-03-12T22:49:45Z</dcterms:modified>
  <cp:category/>
  <cp:contentStatus/>
</cp:coreProperties>
</file>