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01gk9\Documents\Current\"/>
    </mc:Choice>
  </mc:AlternateContent>
  <xr:revisionPtr revIDLastSave="0" documentId="13_ncr:1_{0C33FD78-DD4D-4C22-B1DA-7DF6E5DE65CF}" xr6:coauthVersionLast="47" xr6:coauthVersionMax="47" xr10:uidLastSave="{00000000-0000-0000-0000-000000000000}"/>
  <bookViews>
    <workbookView xWindow="-110" yWindow="-110" windowWidth="19420" windowHeight="10420" xr2:uid="{75033D02-FDEA-4532-82D6-844AFB7EE247}"/>
  </bookViews>
  <sheets>
    <sheet name="ANALYSIS" sheetId="3" r:id="rId1"/>
    <sheet name="HESA" sheetId="1" r:id="rId2"/>
    <sheet name="Home Office" sheetId="2" r:id="rId3"/>
    <sheet name="FIG Visa" sheetId="4" r:id="rId4"/>
    <sheet name="FIG Students" sheetId="5" r:id="rId5"/>
    <sheet name="FIG Staff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2" i="3" l="1"/>
  <c r="D22" i="3"/>
  <c r="E22" i="3"/>
  <c r="F22" i="3"/>
  <c r="B22" i="3"/>
  <c r="C21" i="3"/>
  <c r="D21" i="3"/>
  <c r="E21" i="3"/>
  <c r="F21" i="3"/>
  <c r="B21" i="3"/>
  <c r="M6" i="1"/>
  <c r="L6" i="1"/>
  <c r="K6" i="1"/>
  <c r="J6" i="1"/>
  <c r="I6" i="1"/>
  <c r="G10" i="3"/>
  <c r="F10" i="3"/>
  <c r="E10" i="3"/>
  <c r="H10" i="2"/>
  <c r="H8" i="2"/>
  <c r="J7" i="2"/>
  <c r="J6" i="2"/>
  <c r="I7" i="2"/>
  <c r="I6" i="2"/>
  <c r="I8" i="2"/>
  <c r="H7" i="2"/>
  <c r="H6" i="2"/>
  <c r="C7" i="3"/>
  <c r="D7" i="3"/>
  <c r="E7" i="3"/>
  <c r="F7" i="3"/>
  <c r="B7" i="3"/>
  <c r="C6" i="3"/>
  <c r="D6" i="3"/>
  <c r="E6" i="3"/>
  <c r="F6" i="3"/>
  <c r="B6" i="3"/>
  <c r="C5" i="3"/>
  <c r="D5" i="3"/>
  <c r="D14" i="3" s="1"/>
  <c r="E5" i="3"/>
  <c r="F5" i="3"/>
  <c r="B5" i="3"/>
  <c r="E15" i="3" l="1"/>
  <c r="G14" i="3"/>
  <c r="G16" i="3"/>
  <c r="C16" i="3"/>
  <c r="D16" i="3"/>
  <c r="G15" i="3"/>
  <c r="B8" i="3"/>
  <c r="C15" i="3"/>
  <c r="E16" i="3"/>
  <c r="C14" i="3"/>
  <c r="D15" i="3"/>
  <c r="E14" i="3"/>
  <c r="F14" i="3"/>
  <c r="F8" i="3"/>
  <c r="F15" i="3"/>
  <c r="E8" i="3"/>
  <c r="D8" i="3"/>
  <c r="C8" i="3"/>
  <c r="C17" i="3" s="1"/>
  <c r="F16" i="3"/>
  <c r="E17" i="3" l="1"/>
  <c r="D17" i="3"/>
  <c r="G17" i="3"/>
  <c r="F17" i="3"/>
</calcChain>
</file>

<file path=xl/sharedStrings.xml><?xml version="1.0" encoding="utf-8"?>
<sst xmlns="http://schemas.openxmlformats.org/spreadsheetml/2006/main" count="157" uniqueCount="57">
  <si>
    <t>2018/19</t>
  </si>
  <si>
    <t>2019/20</t>
  </si>
  <si>
    <t>2020/21</t>
  </si>
  <si>
    <t>2021/22</t>
  </si>
  <si>
    <t>2022/23</t>
  </si>
  <si>
    <t>UK</t>
  </si>
  <si>
    <t>England</t>
  </si>
  <si>
    <t>Wales</t>
  </si>
  <si>
    <t>Scotland</t>
  </si>
  <si>
    <t>Northern Ireland</t>
  </si>
  <si>
    <t>Other UK</t>
  </si>
  <si>
    <t>Total UK</t>
  </si>
  <si>
    <t>Non-UK</t>
  </si>
  <si>
    <t>European Union</t>
  </si>
  <si>
    <t>Non-European Union</t>
  </si>
  <si>
    <t>Total Non-UK</t>
  </si>
  <si>
    <t>Not known</t>
  </si>
  <si>
    <t>Total</t>
  </si>
  <si>
    <t>Source: HESA</t>
  </si>
  <si>
    <t>Year</t>
  </si>
  <si>
    <t>Month</t>
  </si>
  <si>
    <t>Sponsored Study</t>
  </si>
  <si>
    <t>Main applicants</t>
  </si>
  <si>
    <t>Dependants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</si>
  <si>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</si>
  <si>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</si>
  <si>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</si>
  <si>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</si>
  <si>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</si>
  <si>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</si>
  <si>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</si>
  <si>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</si>
  <si>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</si>
  <si>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</si>
  <si>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</si>
  <si>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</si>
  <si>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Source: Home Office</t>
  </si>
  <si>
    <t>Monthly applications 'Sponsored study' visas, from January 2022 to October 2024</t>
  </si>
  <si>
    <t>2023/24</t>
  </si>
  <si>
    <t>Number of students</t>
  </si>
  <si>
    <t>EU</t>
  </si>
  <si>
    <t>Non-EU</t>
  </si>
  <si>
    <t>Visa</t>
  </si>
  <si>
    <t>Annual</t>
  </si>
  <si>
    <t>Jan-Oct</t>
  </si>
  <si>
    <t>Ratio</t>
  </si>
  <si>
    <t>Drop expected</t>
  </si>
  <si>
    <t>Growth rates</t>
  </si>
  <si>
    <t>CAGR</t>
  </si>
  <si>
    <t>&gt;&gt;&gt;compound annual growth rate</t>
  </si>
  <si>
    <t>Teaching only</t>
  </si>
  <si>
    <t>Full-time</t>
  </si>
  <si>
    <t>Part-time</t>
  </si>
  <si>
    <t>Both teaching and research</t>
  </si>
  <si>
    <t>Academic employment (excludes research only, part and full time)</t>
  </si>
  <si>
    <t>Academic staff</t>
  </si>
  <si>
    <t>Student/Staff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</si>
</sst>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0" xfId="0" applyFont="1"/>
    <xf numFmtId="0" fontId="2" fillId="0" borderId="0" xfId="0" applyFont="1" applyAlignment="1">
      <alignment horizontal="right" vertical="top"/>
    </xf>
    <xf numFmtId="3" fontId="2" fillId="0" borderId="0" xfId="0" applyNumberFormat="1" applyFont="1" applyAlignment="1">
      <alignment horizontal="right" vertical="top"/>
    </xf>
    <xf numFmtId="0" fontId="3" fillId="0" borderId="0" xfId="0" applyFont="1"/>
    <xf numFmtId="3" fontId="0" fillId="0" borderId="0" xfId="0" applyNumberFormat="1"/>
    <xf numFmtId="3" fontId="2" fillId="0" borderId="0" xfId="0" applyNumberFormat="1" applyFont="1"/>
    <xf numFmtId="9" fontId="0" fillId="0" borderId="0" xfId="0" applyNumberFormat="1"/>
    <xf numFmtId="10" fontId="2" fillId="0" borderId="0" xfId="1" applyNumberFormat="1" applyFont="1"/>
    <xf numFmtId="17" fontId="2" fillId="0" borderId="0" xfId="0" applyNumberFormat="1" applyFont="1"/>
    <xf numFmtId="167" fontId="2" fillId="0" borderId="0" xfId="0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3.xml"/><Relationship Id="rId5" Type="http://schemas.openxmlformats.org/officeDocument/2006/relationships/chartsheet" Target="chartsheets/sheet2.xml"/><Relationship Id="rId10" Type="http://schemas.openxmlformats.org/officeDocument/2006/relationships/calcChain" Target="calcChain.xml"/><Relationship Id="rId4" Type="http://schemas.openxmlformats.org/officeDocument/2006/relationships/chartsheet" Target="chartsheets/sheet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GB" sz="2000"/>
              <a:t>Student visa applications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'Home Office'!$A$6:$A$39</c:f>
              <c:numCache>
                <c:formatCode>mmm\-yy</c:formatCode>
                <c:ptCount val="34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  <c:pt idx="12">
                  <c:v>44927</c:v>
                </c:pt>
                <c:pt idx="13">
                  <c:v>44958</c:v>
                </c:pt>
                <c:pt idx="14">
                  <c:v>44986</c:v>
                </c:pt>
                <c:pt idx="15">
                  <c:v>45017</c:v>
                </c:pt>
                <c:pt idx="16">
                  <c:v>45047</c:v>
                </c:pt>
                <c:pt idx="17">
                  <c:v>45078</c:v>
                </c:pt>
                <c:pt idx="18">
                  <c:v>45108</c:v>
                </c:pt>
                <c:pt idx="19">
                  <c:v>45139</c:v>
                </c:pt>
                <c:pt idx="20">
                  <c:v>45170</c:v>
                </c:pt>
                <c:pt idx="21">
                  <c:v>45200</c:v>
                </c:pt>
                <c:pt idx="22">
                  <c:v>45231</c:v>
                </c:pt>
                <c:pt idx="23">
                  <c:v>45261</c:v>
                </c:pt>
                <c:pt idx="24">
                  <c:v>45292</c:v>
                </c:pt>
                <c:pt idx="25">
                  <c:v>45323</c:v>
                </c:pt>
                <c:pt idx="26">
                  <c:v>45352</c:v>
                </c:pt>
                <c:pt idx="27">
                  <c:v>45383</c:v>
                </c:pt>
                <c:pt idx="28">
                  <c:v>45413</c:v>
                </c:pt>
                <c:pt idx="29">
                  <c:v>45444</c:v>
                </c:pt>
                <c:pt idx="30">
                  <c:v>45474</c:v>
                </c:pt>
                <c:pt idx="31">
                  <c:v>45505</c:v>
                </c:pt>
                <c:pt idx="32">
                  <c:v>45536</c:v>
                </c:pt>
                <c:pt idx="33">
                  <c:v>45566</c:v>
                </c:pt>
              </c:numCache>
            </c:numRef>
          </c:cat>
          <c:val>
            <c:numRef>
              <c:f>'Home Office'!$C$6:$C$39</c:f>
              <c:numCache>
                <c:formatCode>General</c:formatCode>
                <c:ptCount val="34"/>
                <c:pt idx="0">
                  <c:v>31100</c:v>
                </c:pt>
                <c:pt idx="1">
                  <c:v>9600</c:v>
                </c:pt>
                <c:pt idx="2">
                  <c:v>6200</c:v>
                </c:pt>
                <c:pt idx="3">
                  <c:v>9100</c:v>
                </c:pt>
                <c:pt idx="4">
                  <c:v>14100</c:v>
                </c:pt>
                <c:pt idx="5">
                  <c:v>31500</c:v>
                </c:pt>
                <c:pt idx="6">
                  <c:v>85000</c:v>
                </c:pt>
                <c:pt idx="7">
                  <c:v>144200</c:v>
                </c:pt>
                <c:pt idx="8">
                  <c:v>76600</c:v>
                </c:pt>
                <c:pt idx="9">
                  <c:v>11300</c:v>
                </c:pt>
                <c:pt idx="10">
                  <c:v>24700</c:v>
                </c:pt>
                <c:pt idx="11">
                  <c:v>46200</c:v>
                </c:pt>
                <c:pt idx="12">
                  <c:v>26900</c:v>
                </c:pt>
                <c:pt idx="13">
                  <c:v>5200</c:v>
                </c:pt>
                <c:pt idx="14">
                  <c:v>7800</c:v>
                </c:pt>
                <c:pt idx="15">
                  <c:v>9500</c:v>
                </c:pt>
                <c:pt idx="16">
                  <c:v>16900</c:v>
                </c:pt>
                <c:pt idx="17">
                  <c:v>38900</c:v>
                </c:pt>
                <c:pt idx="18">
                  <c:v>81900</c:v>
                </c:pt>
                <c:pt idx="19">
                  <c:v>147100</c:v>
                </c:pt>
                <c:pt idx="20">
                  <c:v>83500</c:v>
                </c:pt>
                <c:pt idx="21">
                  <c:v>10400</c:v>
                </c:pt>
                <c:pt idx="22">
                  <c:v>14800</c:v>
                </c:pt>
                <c:pt idx="23">
                  <c:v>30600</c:v>
                </c:pt>
                <c:pt idx="24">
                  <c:v>25500</c:v>
                </c:pt>
                <c:pt idx="25">
                  <c:v>3700</c:v>
                </c:pt>
                <c:pt idx="26">
                  <c:v>4800</c:v>
                </c:pt>
                <c:pt idx="27">
                  <c:v>9600</c:v>
                </c:pt>
                <c:pt idx="28">
                  <c:v>15500</c:v>
                </c:pt>
                <c:pt idx="29">
                  <c:v>28200</c:v>
                </c:pt>
                <c:pt idx="30">
                  <c:v>69500</c:v>
                </c:pt>
                <c:pt idx="31">
                  <c:v>121900</c:v>
                </c:pt>
                <c:pt idx="32">
                  <c:v>72000</c:v>
                </c:pt>
                <c:pt idx="33">
                  <c:v>8900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35-4B66-9450-2BCD30A2EF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9532368"/>
        <c:axId val="2059532848"/>
      </c:lineChart>
      <c:dateAx>
        <c:axId val="2059532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532848"/>
        <c:crosses val="autoZero"/>
        <c:auto val="1"/>
        <c:lblOffset val="100"/>
        <c:baseTimeUnit val="months"/>
      </c:dateAx>
      <c:valAx>
        <c:axId val="205953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532368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/>
              <a:t>Number of students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ANALYSIS!$A$5</c:f>
              <c:strCache>
                <c:ptCount val="1"/>
                <c:pt idx="0">
                  <c:v>UK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ANALYSIS!$B$4:$F$4</c:f>
              <c:strCache>
                <c:ptCount val="5"/>
                <c:pt idx="0">
                  <c:v>2018/19</c:v>
                </c:pt>
                <c:pt idx="1">
                  <c:v>2019/20</c:v>
                </c:pt>
                <c:pt idx="2">
                  <c:v>2020/21</c:v>
                </c:pt>
                <c:pt idx="3">
                  <c:v>2021/22</c:v>
                </c:pt>
                <c:pt idx="4">
                  <c:v>2022/23</c:v>
                </c:pt>
              </c:strCache>
            </c:strRef>
          </c:cat>
          <c:val>
            <c:numRef>
              <c:f>ANALYSIS!$B$5:$F$5</c:f>
              <c:numCache>
                <c:formatCode>#,##0</c:formatCode>
                <c:ptCount val="5"/>
                <c:pt idx="0">
                  <c:v>1960865</c:v>
                </c:pt>
                <c:pt idx="1">
                  <c:v>1975170</c:v>
                </c:pt>
                <c:pt idx="2">
                  <c:v>2146700</c:v>
                </c:pt>
                <c:pt idx="3">
                  <c:v>2182565</c:v>
                </c:pt>
                <c:pt idx="4">
                  <c:v>2175530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0E-4DBC-97DE-E2AD0CE1C86E}"/>
            </c:ext>
          </c:extLst>
        </c:ser>
        <c:ser>
          <c:idx val="1"/>
          <c:order val="1"/>
          <c:tx>
            <c:strRef>
              <c:f>ANALYSIS!$A$6</c:f>
              <c:strCache>
                <c:ptCount val="1"/>
                <c:pt idx="0">
                  <c:v>EU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ANALYSIS!$B$4:$F$4</c:f>
              <c:strCache>
                <c:ptCount val="5"/>
                <c:pt idx="0">
                  <c:v>2018/19</c:v>
                </c:pt>
                <c:pt idx="1">
                  <c:v>2019/20</c:v>
                </c:pt>
                <c:pt idx="2">
                  <c:v>2020/21</c:v>
                </c:pt>
                <c:pt idx="3">
                  <c:v>2021/22</c:v>
                </c:pt>
                <c:pt idx="4">
                  <c:v>2022/23</c:v>
                </c:pt>
              </c:strCache>
            </c:strRef>
          </c:cat>
          <c:val>
            <c:numRef>
              <c:f>ANALYSIS!$B$6:$F$6</c:f>
              <c:numCache>
                <c:formatCode>#,##0</c:formatCode>
                <c:ptCount val="5"/>
                <c:pt idx="0">
                  <c:v>146725</c:v>
                </c:pt>
                <c:pt idx="1">
                  <c:v>147920</c:v>
                </c:pt>
                <c:pt idx="2">
                  <c:v>152910</c:v>
                </c:pt>
                <c:pt idx="3">
                  <c:v>120145</c:v>
                </c:pt>
                <c:pt idx="4">
                  <c:v>95505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0E-4DBC-97DE-E2AD0CE1C86E}"/>
            </c:ext>
          </c:extLst>
        </c:ser>
        <c:ser>
          <c:idx val="2"/>
          <c:order val="2"/>
          <c:tx>
            <c:strRef>
              <c:f>ANALYSIS!$A$7</c:f>
              <c:strCache>
                <c:ptCount val="1"/>
                <c:pt idx="0">
                  <c:v>Non-EU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ANALYSIS!$B$4:$F$4</c:f>
              <c:strCache>
                <c:ptCount val="5"/>
                <c:pt idx="0">
                  <c:v>2018/19</c:v>
                </c:pt>
                <c:pt idx="1">
                  <c:v>2019/20</c:v>
                </c:pt>
                <c:pt idx="2">
                  <c:v>2020/21</c:v>
                </c:pt>
                <c:pt idx="3">
                  <c:v>2021/22</c:v>
                </c:pt>
                <c:pt idx="4">
                  <c:v>2022/23</c:v>
                </c:pt>
              </c:strCache>
            </c:strRef>
          </c:cat>
          <c:val>
            <c:numRef>
              <c:f>ANALYSIS!$B$7:$F$7</c:f>
              <c:numCache>
                <c:formatCode>#,##0</c:formatCode>
                <c:ptCount val="5"/>
                <c:pt idx="0">
                  <c:v>349590</c:v>
                </c:pt>
                <c:pt idx="1">
                  <c:v>406310</c:v>
                </c:pt>
                <c:pt idx="2">
                  <c:v>447225</c:v>
                </c:pt>
                <c:pt idx="3">
                  <c:v>555060</c:v>
                </c:pt>
                <c:pt idx="4">
                  <c:v>663355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0E-4DBC-97DE-E2AD0CE1C86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9"/>
        <c:shape val="box"/>
        <c:axId val="1356468368"/>
        <c:axId val="1356464528"/>
        <c:axId val="0"/>
      </c:bar3DChart>
      <c:catAx>
        <c:axId val="1356468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6464528"/>
        <c:crosses val="autoZero"/>
        <c:auto val="1"/>
        <c:lblAlgn val="ctr"/>
        <c:lblOffset val="100"/>
        <c:noMultiLvlLbl val="0"/>
      </c:catAx>
      <c:valAx>
        <c:axId val="1356464528"/>
        <c:scaling>
          <c:orientation val="minMax"/>
        </c:scaling>
        <c:delete val="1"/>
        <c:axPos val="l"/>
        <c:numFmt formatCode="#,##0" sourceLinked="1"/>
        <c:majorTickMark val="none"/>
        <c:minorTickMark val="none"/>
        <c:tickLblPos val="nextTo"/>
        <c:crossAx val="1356468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GB" sz="2000"/>
              <a:t>Staff costs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ANALYSIS!$A$21</c:f>
              <c:strCache>
                <c:ptCount val="1"/>
                <c:pt idx="0">
                  <c:v>Academic staff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ANALYSIS!$B$4:$F$4</c:f>
              <c:strCache>
                <c:ptCount val="5"/>
                <c:pt idx="0">
                  <c:v>2018/19</c:v>
                </c:pt>
                <c:pt idx="1">
                  <c:v>2019/20</c:v>
                </c:pt>
                <c:pt idx="2">
                  <c:v>2020/21</c:v>
                </c:pt>
                <c:pt idx="3">
                  <c:v>2021/22</c:v>
                </c:pt>
                <c:pt idx="4">
                  <c:v>2022/23</c:v>
                </c:pt>
              </c:strCache>
            </c:strRef>
          </c:cat>
          <c:val>
            <c:numRef>
              <c:f>ANALYSIS!$B$21:$F$21</c:f>
              <c:numCache>
                <c:formatCode>#,##0</c:formatCode>
                <c:ptCount val="5"/>
                <c:pt idx="0">
                  <c:v>164955</c:v>
                </c:pt>
                <c:pt idx="1">
                  <c:v>170625</c:v>
                </c:pt>
                <c:pt idx="2">
                  <c:v>171600</c:v>
                </c:pt>
                <c:pt idx="3">
                  <c:v>181250</c:v>
                </c:pt>
                <c:pt idx="4">
                  <c:v>188620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D6-4180-B01C-22F784B434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340415"/>
        <c:axId val="45337055"/>
      </c:lineChart>
      <c:lineChart>
        <c:grouping val="standard"/>
        <c:varyColors val="0"/>
        <c:ser>
          <c:idx val="1"/>
          <c:order val="1"/>
          <c:tx>
            <c:strRef>
              <c:f>ANALYSIS!$A$22</c:f>
              <c:strCache>
                <c:ptCount val="1"/>
                <c:pt idx="0">
                  <c:v>Student/Staff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ANALYSIS!$B$22:$F$22</c:f>
              <c:numCache>
                <c:formatCode>0.0</c:formatCode>
                <c:ptCount val="5"/>
                <c:pt idx="0">
                  <c:v>14.89606256251705</c:v>
                </c:pt>
                <c:pt idx="1">
                  <c:v>14.824322344322344</c:v>
                </c:pt>
                <c:pt idx="2">
                  <c:v>16.00719696969697</c:v>
                </c:pt>
                <c:pt idx="3">
                  <c:v>15.767006896551724</c:v>
                </c:pt>
                <c:pt idx="4">
                  <c:v>15.557151945710952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D6-4180-B01C-22F784B434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210767"/>
        <c:axId val="1622719600"/>
      </c:lineChart>
      <c:catAx>
        <c:axId val="45340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37055"/>
        <c:crosses val="autoZero"/>
        <c:auto val="1"/>
        <c:lblAlgn val="ctr"/>
        <c:lblOffset val="100"/>
        <c:noMultiLvlLbl val="0"/>
      </c:catAx>
      <c:valAx>
        <c:axId val="45337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40415"/>
        <c:crosses val="autoZero"/>
        <c:crossBetween val="between"/>
      </c:valAx>
      <c:valAx>
        <c:axId val="1622719600"/>
        <c:scaling>
          <c:orientation val="minMax"/>
        </c:scaling>
        <c:delete val="0"/>
        <c:axPos val="r"/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10767"/>
        <c:crosses val="max"/>
        <c:crossBetween val="between"/>
      </c:valAx>
      <c:catAx>
        <c:axId val="50210767"/>
        <c:scaling>
          <c:orientation val="minMax"/>
        </c:scaling>
        <c:delete val="1"/>
        <c:axPos val="b"/>
        <c:majorTickMark val="none"/>
        <c:minorTickMark val="none"/>
        <c:tickLblPos val="nextTo"/>
        <c:crossAx val="1622719600"/>
        <c:crosses val="autoZero"/>
        <c:auto val="1"/>
        <c:lblAlgn val="ctr"/>
        <c:lblOffset val="100"/>
        <c:noMultiLvlLbl val="0"/>
      </c:cat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8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8284EB8-5573-434C-B254-F8CFD60E6BE6}">
  <sheetPr/>
  <sheetViews>
    <sheetView zoomScale="63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A4AEC08-AF33-4777-A3F2-D9AAD43A4A65}">
  <sheetPr/>
  <sheetViews>
    <sheetView zoomScale="63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23CF4ED-F13F-4831-9EE3-CCE33193AA7A}">
  <sheetPr/>
  <sheetViews>
    <sheetView zoomScale="6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13333" cy="608793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32B654-6DB4-735B-A804-1995E80A102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13333" cy="608793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8C3DBB-5B6A-D5D0-7B4C-3189C7B3ADE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13333" cy="608793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23B1B6-5CB8-695F-E61B-AD3D242A02E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4DDBB-583C-49B6-9C82-16D888CA4299}">
  <dimension ref="A2:H22"/>
  <sheetViews>
    <sheetView tabSelected="1" topLeftCell="A10" zoomScale="150" zoomScaleNormal="150" workbookViewId="0">
      <selection activeCell="B13" sqref="B13"/>
    </sheetView>
  </sheetViews>
  <sheetFormatPr defaultRowHeight="16" x14ac:dyDescent="0.4"/>
  <cols>
    <col min="1" max="1" width="18.90625" style="1" bestFit="1" customWidth="1"/>
    <col min="2" max="6" width="9.54296875" style="1" bestFit="1" customWidth="1"/>
    <col min="7" max="7" width="8.7265625" style="1"/>
  </cols>
  <sheetData>
    <row r="2" spans="1:8" x14ac:dyDescent="0.4">
      <c r="A2" s="4" t="s">
        <v>39</v>
      </c>
    </row>
    <row r="4" spans="1:8" x14ac:dyDescent="0.4">
      <c r="B4" s="2" t="s">
        <v>0</v>
      </c>
      <c r="C4" s="2" t="s">
        <v>1</v>
      </c>
      <c r="D4" s="2" t="s">
        <v>2</v>
      </c>
      <c r="E4" s="2" t="s">
        <v>3</v>
      </c>
      <c r="F4" s="2" t="s">
        <v>4</v>
      </c>
      <c r="G4" s="2" t="s">
        <v>38</v>
      </c>
    </row>
    <row r="5" spans="1:8" x14ac:dyDescent="0.4">
      <c r="A5" s="1" t="s">
        <v>5</v>
      </c>
      <c r="B5" s="6">
        <f>HESA!B11</f>
        <v>1960865</v>
      </c>
      <c r="C5" s="6">
        <f>HESA!C11</f>
        <v>1975170</v>
      </c>
      <c r="D5" s="6">
        <f>HESA!D11</f>
        <v>2146700</v>
      </c>
      <c r="E5" s="6">
        <f>HESA!E11</f>
        <v>2182565</v>
      </c>
      <c r="F5" s="6">
        <f>HESA!F11</f>
        <v>2175530</v>
      </c>
    </row>
    <row r="6" spans="1:8" x14ac:dyDescent="0.4">
      <c r="A6" s="1" t="s">
        <v>40</v>
      </c>
      <c r="B6" s="6">
        <f>HESA!B13</f>
        <v>146725</v>
      </c>
      <c r="C6" s="6">
        <f>HESA!C13</f>
        <v>147920</v>
      </c>
      <c r="D6" s="6">
        <f>HESA!D13</f>
        <v>152910</v>
      </c>
      <c r="E6" s="6">
        <f>HESA!E13</f>
        <v>120145</v>
      </c>
      <c r="F6" s="6">
        <f>HESA!F13</f>
        <v>95505</v>
      </c>
    </row>
    <row r="7" spans="1:8" x14ac:dyDescent="0.4">
      <c r="A7" s="1" t="s">
        <v>41</v>
      </c>
      <c r="B7" s="6">
        <f>HESA!B14</f>
        <v>349590</v>
      </c>
      <c r="C7" s="6">
        <f>HESA!C14</f>
        <v>406310</v>
      </c>
      <c r="D7" s="6">
        <f>HESA!D14</f>
        <v>447225</v>
      </c>
      <c r="E7" s="6">
        <f>HESA!E14</f>
        <v>555060</v>
      </c>
      <c r="F7" s="6">
        <f>HESA!F14</f>
        <v>663355</v>
      </c>
    </row>
    <row r="8" spans="1:8" x14ac:dyDescent="0.4">
      <c r="A8" s="1" t="s">
        <v>17</v>
      </c>
      <c r="B8" s="6">
        <f>SUM(B5:B7)</f>
        <v>2457180</v>
      </c>
      <c r="C8" s="6">
        <f t="shared" ref="C8:F8" si="0">SUM(C5:C7)</f>
        <v>2529400</v>
      </c>
      <c r="D8" s="6">
        <f t="shared" si="0"/>
        <v>2746835</v>
      </c>
      <c r="E8" s="6">
        <f t="shared" si="0"/>
        <v>2857770</v>
      </c>
      <c r="F8" s="6">
        <f t="shared" si="0"/>
        <v>2934390</v>
      </c>
    </row>
    <row r="10" spans="1:8" x14ac:dyDescent="0.4">
      <c r="A10" s="1" t="s">
        <v>42</v>
      </c>
      <c r="E10" s="6">
        <f>'Home Office'!H6</f>
        <v>489600</v>
      </c>
      <c r="F10" s="6">
        <f>'Home Office'!H7</f>
        <v>473500</v>
      </c>
      <c r="G10" s="6">
        <f>'Home Office'!H8</f>
        <v>409113.97848994459</v>
      </c>
    </row>
    <row r="12" spans="1:8" x14ac:dyDescent="0.4">
      <c r="A12" s="4" t="s">
        <v>47</v>
      </c>
      <c r="G12" s="1" t="s">
        <v>48</v>
      </c>
      <c r="H12" t="s">
        <v>49</v>
      </c>
    </row>
    <row r="14" spans="1:8" x14ac:dyDescent="0.4">
      <c r="A14" s="1" t="s">
        <v>5</v>
      </c>
      <c r="C14" s="8">
        <f>C5/B5-1</f>
        <v>7.2952498004708044E-3</v>
      </c>
      <c r="D14" s="8">
        <f t="shared" ref="D14:F14" si="1">D5/C5-1</f>
        <v>8.6843157804138427E-2</v>
      </c>
      <c r="E14" s="8">
        <f t="shared" si="1"/>
        <v>1.6707038710578992E-2</v>
      </c>
      <c r="F14" s="8">
        <f t="shared" si="1"/>
        <v>-3.2232717009573753E-3</v>
      </c>
      <c r="G14" s="8">
        <f>(F5/B5)^(1/4)-1</f>
        <v>2.6311854839655036E-2</v>
      </c>
    </row>
    <row r="15" spans="1:8" x14ac:dyDescent="0.4">
      <c r="A15" s="1" t="s">
        <v>40</v>
      </c>
      <c r="C15" s="8">
        <f t="shared" ref="C15:F15" si="2">C6/B6-1</f>
        <v>8.1444879877321519E-3</v>
      </c>
      <c r="D15" s="8">
        <f t="shared" si="2"/>
        <v>3.3734451054624026E-2</v>
      </c>
      <c r="E15" s="8">
        <f t="shared" si="2"/>
        <v>-0.21427637172192793</v>
      </c>
      <c r="F15" s="8">
        <f t="shared" si="2"/>
        <v>-0.20508552166132588</v>
      </c>
      <c r="G15" s="8">
        <f t="shared" ref="G15:G17" si="3">(F6/B6)^(1/4)-1</f>
        <v>-0.10178459820649721</v>
      </c>
    </row>
    <row r="16" spans="1:8" x14ac:dyDescent="0.4">
      <c r="A16" s="1" t="s">
        <v>41</v>
      </c>
      <c r="C16" s="8">
        <f t="shared" ref="C16:F16" si="4">C7/B7-1</f>
        <v>0.16224720386738745</v>
      </c>
      <c r="D16" s="8">
        <f t="shared" si="4"/>
        <v>0.10069897369003966</v>
      </c>
      <c r="E16" s="8">
        <f t="shared" si="4"/>
        <v>0.24112024148918332</v>
      </c>
      <c r="F16" s="8">
        <f t="shared" si="4"/>
        <v>0.1951050336900515</v>
      </c>
      <c r="G16" s="8">
        <f t="shared" si="3"/>
        <v>0.17367202052400565</v>
      </c>
    </row>
    <row r="17" spans="1:7" x14ac:dyDescent="0.4">
      <c r="A17" s="1" t="s">
        <v>17</v>
      </c>
      <c r="C17" s="8">
        <f t="shared" ref="C17:F17" si="5">C8/B8-1</f>
        <v>2.9391416176267171E-2</v>
      </c>
      <c r="D17" s="8">
        <f t="shared" si="5"/>
        <v>8.5963074246856896E-2</v>
      </c>
      <c r="E17" s="8">
        <f t="shared" si="5"/>
        <v>4.0386481168326549E-2</v>
      </c>
      <c r="F17" s="8">
        <f t="shared" si="5"/>
        <v>2.6811114960266114E-2</v>
      </c>
      <c r="G17" s="8">
        <f t="shared" si="3"/>
        <v>4.5370440454095995E-2</v>
      </c>
    </row>
    <row r="19" spans="1:7" x14ac:dyDescent="0.4">
      <c r="A19" s="4" t="s">
        <v>55</v>
      </c>
    </row>
    <row r="20" spans="1:7" x14ac:dyDescent="0.4">
      <c r="B20" s="2" t="s">
        <v>0</v>
      </c>
      <c r="C20" s="2" t="s">
        <v>1</v>
      </c>
      <c r="D20" s="2" t="s">
        <v>2</v>
      </c>
      <c r="E20" s="2" t="s">
        <v>3</v>
      </c>
      <c r="F20" s="2" t="s">
        <v>4</v>
      </c>
    </row>
    <row r="21" spans="1:7" x14ac:dyDescent="0.4">
      <c r="A21" s="1" t="s">
        <v>55</v>
      </c>
      <c r="B21" s="6">
        <f>HESA!I6</f>
        <v>164955</v>
      </c>
      <c r="C21" s="6">
        <f>HESA!J6</f>
        <v>170625</v>
      </c>
      <c r="D21" s="6">
        <f>HESA!K6</f>
        <v>171600</v>
      </c>
      <c r="E21" s="6">
        <f>HESA!L6</f>
        <v>181250</v>
      </c>
      <c r="F21" s="6">
        <f>HESA!M6</f>
        <v>188620</v>
      </c>
    </row>
    <row r="22" spans="1:7" x14ac:dyDescent="0.4">
      <c r="A22" s="1" t="s">
        <v>56</v>
      </c>
      <c r="B22" s="10">
        <f>B8/B21</f>
        <v>14.89606256251705</v>
      </c>
      <c r="C22" s="10">
        <f t="shared" ref="C22:F22" si="6">C8/C21</f>
        <v>14.824322344322344</v>
      </c>
      <c r="D22" s="10">
        <f t="shared" si="6"/>
        <v>16.00719696969697</v>
      </c>
      <c r="E22" s="10">
        <f t="shared" si="6"/>
        <v>15.767006896551724</v>
      </c>
      <c r="F22" s="10">
        <f t="shared" si="6"/>
        <v>15.557151945710952</v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E45B26-3203-4820-807F-2F9D66CF1A50}">
  <dimension ref="A1:M27"/>
  <sheetViews>
    <sheetView topLeftCell="B1" zoomScale="150" zoomScaleNormal="150" workbookViewId="0">
      <selection activeCell="M7" sqref="M7"/>
    </sheetView>
  </sheetViews>
  <sheetFormatPr defaultRowHeight="16" x14ac:dyDescent="0.4"/>
  <cols>
    <col min="1" max="1" width="8.7265625" style="1"/>
    <col min="2" max="6" width="9.54296875" style="1" bestFit="1" customWidth="1"/>
  </cols>
  <sheetData>
    <row r="1" spans="1:13" x14ac:dyDescent="0.4">
      <c r="A1" s="1" t="s">
        <v>18</v>
      </c>
    </row>
    <row r="3" spans="1:13" x14ac:dyDescent="0.4">
      <c r="I3" t="s">
        <v>54</v>
      </c>
    </row>
    <row r="4" spans="1:13" x14ac:dyDescent="0.4">
      <c r="B4" s="2" t="s">
        <v>0</v>
      </c>
      <c r="C4" s="2" t="s">
        <v>1</v>
      </c>
      <c r="D4" s="2" t="s">
        <v>2</v>
      </c>
      <c r="E4" s="2" t="s">
        <v>3</v>
      </c>
      <c r="F4" s="2" t="s">
        <v>4</v>
      </c>
      <c r="I4" s="2" t="s">
        <v>0</v>
      </c>
      <c r="J4" s="2" t="s">
        <v>1</v>
      </c>
      <c r="K4" s="2" t="s">
        <v>2</v>
      </c>
      <c r="L4" s="2" t="s">
        <v>3</v>
      </c>
      <c r="M4" s="2" t="s">
        <v>4</v>
      </c>
    </row>
    <row r="5" spans="1:13" x14ac:dyDescent="0.4">
      <c r="A5" s="1" t="s">
        <v>5</v>
      </c>
      <c r="B5" s="2"/>
      <c r="C5" s="2"/>
      <c r="D5" s="2"/>
      <c r="E5" s="2"/>
      <c r="F5" s="2"/>
    </row>
    <row r="6" spans="1:13" x14ac:dyDescent="0.4">
      <c r="A6" s="1" t="s">
        <v>6</v>
      </c>
      <c r="B6" s="3">
        <v>1617000</v>
      </c>
      <c r="C6" s="3">
        <v>1627305</v>
      </c>
      <c r="D6" s="3">
        <v>1775015</v>
      </c>
      <c r="E6" s="3">
        <v>1807295</v>
      </c>
      <c r="F6" s="3">
        <v>1812200</v>
      </c>
      <c r="I6">
        <f>SUM(L8:L11)</f>
        <v>164955</v>
      </c>
      <c r="J6">
        <f>SUM(L12:L15)</f>
        <v>170625</v>
      </c>
      <c r="K6">
        <f>SUM(L16:L19)</f>
        <v>171600</v>
      </c>
      <c r="L6">
        <f>SUM(L20:L23)</f>
        <v>181250</v>
      </c>
      <c r="M6">
        <f>SUM(L24:L27)</f>
        <v>188620</v>
      </c>
    </row>
    <row r="7" spans="1:13" x14ac:dyDescent="0.4">
      <c r="A7" s="1" t="s">
        <v>7</v>
      </c>
      <c r="B7" s="3">
        <v>101865</v>
      </c>
      <c r="C7" s="3">
        <v>103590</v>
      </c>
      <c r="D7" s="3">
        <v>110380</v>
      </c>
      <c r="E7" s="3">
        <v>110360</v>
      </c>
      <c r="F7" s="3">
        <v>108165</v>
      </c>
    </row>
    <row r="8" spans="1:13" x14ac:dyDescent="0.4">
      <c r="A8" s="1" t="s">
        <v>8</v>
      </c>
      <c r="B8" s="3">
        <v>173855</v>
      </c>
      <c r="C8" s="3">
        <v>177190</v>
      </c>
      <c r="D8" s="3">
        <v>191265</v>
      </c>
      <c r="E8" s="3">
        <v>194170</v>
      </c>
      <c r="F8" s="3">
        <v>184760</v>
      </c>
      <c r="I8" t="s">
        <v>50</v>
      </c>
      <c r="J8" t="s">
        <v>0</v>
      </c>
      <c r="K8" t="s">
        <v>51</v>
      </c>
      <c r="L8">
        <v>19925</v>
      </c>
    </row>
    <row r="9" spans="1:13" x14ac:dyDescent="0.4">
      <c r="A9" s="1" t="s">
        <v>9</v>
      </c>
      <c r="B9" s="3">
        <v>63710</v>
      </c>
      <c r="C9" s="3">
        <v>62640</v>
      </c>
      <c r="D9" s="3">
        <v>65545</v>
      </c>
      <c r="E9" s="3">
        <v>66095</v>
      </c>
      <c r="F9" s="3">
        <v>64045</v>
      </c>
      <c r="I9" t="s">
        <v>50</v>
      </c>
      <c r="J9" t="s">
        <v>0</v>
      </c>
      <c r="K9" t="s">
        <v>52</v>
      </c>
      <c r="L9">
        <v>46430</v>
      </c>
    </row>
    <row r="10" spans="1:13" x14ac:dyDescent="0.4">
      <c r="A10" s="1" t="s">
        <v>10</v>
      </c>
      <c r="B10" s="3">
        <v>4440</v>
      </c>
      <c r="C10" s="3">
        <v>4445</v>
      </c>
      <c r="D10" s="3">
        <v>4495</v>
      </c>
      <c r="E10" s="3">
        <v>4640</v>
      </c>
      <c r="F10" s="3">
        <v>6360</v>
      </c>
      <c r="I10" t="s">
        <v>53</v>
      </c>
      <c r="J10" t="s">
        <v>0</v>
      </c>
      <c r="K10" t="s">
        <v>51</v>
      </c>
      <c r="L10">
        <v>80880</v>
      </c>
    </row>
    <row r="11" spans="1:13" x14ac:dyDescent="0.4">
      <c r="A11" s="1" t="s">
        <v>11</v>
      </c>
      <c r="B11" s="3">
        <v>1960865</v>
      </c>
      <c r="C11" s="3">
        <v>1975170</v>
      </c>
      <c r="D11" s="3">
        <v>2146700</v>
      </c>
      <c r="E11" s="3">
        <v>2182565</v>
      </c>
      <c r="F11" s="3">
        <v>2175530</v>
      </c>
      <c r="I11" t="s">
        <v>53</v>
      </c>
      <c r="J11" t="s">
        <v>0</v>
      </c>
      <c r="K11" t="s">
        <v>52</v>
      </c>
      <c r="L11">
        <v>17720</v>
      </c>
    </row>
    <row r="12" spans="1:13" x14ac:dyDescent="0.4">
      <c r="A12" s="1" t="s">
        <v>12</v>
      </c>
      <c r="B12" s="3"/>
      <c r="C12" s="3"/>
      <c r="D12" s="3"/>
      <c r="E12" s="3"/>
      <c r="F12" s="3"/>
      <c r="I12" t="s">
        <v>50</v>
      </c>
      <c r="J12" t="s">
        <v>1</v>
      </c>
      <c r="K12" t="s">
        <v>51</v>
      </c>
      <c r="L12">
        <v>22820</v>
      </c>
    </row>
    <row r="13" spans="1:13" x14ac:dyDescent="0.4">
      <c r="A13" s="1" t="s">
        <v>13</v>
      </c>
      <c r="B13" s="3">
        <v>146725</v>
      </c>
      <c r="C13" s="3">
        <v>147920</v>
      </c>
      <c r="D13" s="3">
        <v>152910</v>
      </c>
      <c r="E13" s="3">
        <v>120145</v>
      </c>
      <c r="F13" s="3">
        <v>95505</v>
      </c>
      <c r="I13" t="s">
        <v>50</v>
      </c>
      <c r="J13" t="s">
        <v>1</v>
      </c>
      <c r="K13" t="s">
        <v>52</v>
      </c>
      <c r="L13">
        <v>49720</v>
      </c>
    </row>
    <row r="14" spans="1:13" x14ac:dyDescent="0.4">
      <c r="A14" s="1" t="s">
        <v>14</v>
      </c>
      <c r="B14" s="3">
        <v>349590</v>
      </c>
      <c r="C14" s="3">
        <v>406310</v>
      </c>
      <c r="D14" s="3">
        <v>447225</v>
      </c>
      <c r="E14" s="3">
        <v>555060</v>
      </c>
      <c r="F14" s="3">
        <v>663355</v>
      </c>
      <c r="I14" t="s">
        <v>53</v>
      </c>
      <c r="J14" t="s">
        <v>1</v>
      </c>
      <c r="K14" t="s">
        <v>51</v>
      </c>
      <c r="L14">
        <v>80830</v>
      </c>
    </row>
    <row r="15" spans="1:13" x14ac:dyDescent="0.4">
      <c r="A15" s="1" t="s">
        <v>15</v>
      </c>
      <c r="B15" s="3">
        <v>496315</v>
      </c>
      <c r="C15" s="3">
        <v>554230</v>
      </c>
      <c r="D15" s="3">
        <v>600135</v>
      </c>
      <c r="E15" s="3">
        <v>675200</v>
      </c>
      <c r="F15" s="3">
        <v>758855</v>
      </c>
      <c r="I15" t="s">
        <v>53</v>
      </c>
      <c r="J15" t="s">
        <v>1</v>
      </c>
      <c r="K15" t="s">
        <v>52</v>
      </c>
      <c r="L15">
        <v>17255</v>
      </c>
    </row>
    <row r="16" spans="1:13" x14ac:dyDescent="0.4">
      <c r="A16" s="1" t="s">
        <v>16</v>
      </c>
      <c r="B16" s="3">
        <v>70</v>
      </c>
      <c r="C16" s="3">
        <v>80</v>
      </c>
      <c r="D16" s="3">
        <v>255</v>
      </c>
      <c r="E16" s="3">
        <v>90</v>
      </c>
      <c r="F16" s="3">
        <v>2770</v>
      </c>
      <c r="I16" t="s">
        <v>50</v>
      </c>
      <c r="J16" t="s">
        <v>2</v>
      </c>
      <c r="K16" t="s">
        <v>51</v>
      </c>
      <c r="L16">
        <v>24595</v>
      </c>
    </row>
    <row r="17" spans="1:12" x14ac:dyDescent="0.4">
      <c r="A17" s="1" t="s">
        <v>17</v>
      </c>
      <c r="B17" s="3">
        <v>2457250</v>
      </c>
      <c r="C17" s="3">
        <v>2529485</v>
      </c>
      <c r="D17" s="3">
        <v>2747090</v>
      </c>
      <c r="E17" s="3">
        <v>2857855</v>
      </c>
      <c r="F17" s="3">
        <v>2937155</v>
      </c>
      <c r="I17" t="s">
        <v>50</v>
      </c>
      <c r="J17" t="s">
        <v>2</v>
      </c>
      <c r="K17" t="s">
        <v>52</v>
      </c>
      <c r="L17">
        <v>48370</v>
      </c>
    </row>
    <row r="18" spans="1:12" x14ac:dyDescent="0.4">
      <c r="I18" t="s">
        <v>53</v>
      </c>
      <c r="J18" t="s">
        <v>2</v>
      </c>
      <c r="K18" t="s">
        <v>51</v>
      </c>
      <c r="L18">
        <v>81515</v>
      </c>
    </row>
    <row r="19" spans="1:12" x14ac:dyDescent="0.4">
      <c r="I19" t="s">
        <v>53</v>
      </c>
      <c r="J19" t="s">
        <v>2</v>
      </c>
      <c r="K19" t="s">
        <v>52</v>
      </c>
      <c r="L19">
        <v>17120</v>
      </c>
    </row>
    <row r="20" spans="1:12" x14ac:dyDescent="0.4">
      <c r="I20" t="s">
        <v>50</v>
      </c>
      <c r="J20" t="s">
        <v>3</v>
      </c>
      <c r="K20" t="s">
        <v>51</v>
      </c>
      <c r="L20">
        <v>26340</v>
      </c>
    </row>
    <row r="21" spans="1:12" x14ac:dyDescent="0.4">
      <c r="I21" t="s">
        <v>50</v>
      </c>
      <c r="J21" t="s">
        <v>3</v>
      </c>
      <c r="K21" t="s">
        <v>52</v>
      </c>
      <c r="L21">
        <v>54740</v>
      </c>
    </row>
    <row r="22" spans="1:12" x14ac:dyDescent="0.4">
      <c r="I22" t="s">
        <v>53</v>
      </c>
      <c r="J22" t="s">
        <v>3</v>
      </c>
      <c r="K22" t="s">
        <v>51</v>
      </c>
      <c r="L22">
        <v>82725</v>
      </c>
    </row>
    <row r="23" spans="1:12" x14ac:dyDescent="0.4">
      <c r="I23" t="s">
        <v>53</v>
      </c>
      <c r="J23" t="s">
        <v>3</v>
      </c>
      <c r="K23" t="s">
        <v>52</v>
      </c>
      <c r="L23">
        <v>17445</v>
      </c>
    </row>
    <row r="24" spans="1:12" x14ac:dyDescent="0.4">
      <c r="I24" t="s">
        <v>50</v>
      </c>
      <c r="J24" t="s">
        <v>4</v>
      </c>
      <c r="K24" t="s">
        <v>51</v>
      </c>
      <c r="L24">
        <v>29360</v>
      </c>
    </row>
    <row r="25" spans="1:12" x14ac:dyDescent="0.4">
      <c r="I25" t="s">
        <v>50</v>
      </c>
      <c r="J25" t="s">
        <v>4</v>
      </c>
      <c r="K25" t="s">
        <v>52</v>
      </c>
      <c r="L25">
        <v>56260</v>
      </c>
    </row>
    <row r="26" spans="1:12" x14ac:dyDescent="0.4">
      <c r="I26" t="s">
        <v>53</v>
      </c>
      <c r="J26" t="s">
        <v>4</v>
      </c>
      <c r="K26" t="s">
        <v>51</v>
      </c>
      <c r="L26">
        <v>85120</v>
      </c>
    </row>
    <row r="27" spans="1:12" x14ac:dyDescent="0.4">
      <c r="I27" t="s">
        <v>53</v>
      </c>
      <c r="J27" t="s">
        <v>4</v>
      </c>
      <c r="K27" t="s">
        <v>52</v>
      </c>
      <c r="L27">
        <v>17880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F37BA-7240-43A0-A8CD-AD2BA6376C2A}">
  <dimension ref="A1:J39"/>
  <sheetViews>
    <sheetView topLeftCell="A23" zoomScale="150" zoomScaleNormal="150" workbookViewId="0">
      <selection activeCell="A6" sqref="A6:A39"/>
    </sheetView>
  </sheetViews>
  <sheetFormatPr defaultRowHeight="16" x14ac:dyDescent="0.4"/>
  <cols>
    <col min="1" max="4" width="8.7265625" style="1"/>
    <col min="7" max="7" width="12.54296875" bestFit="1" customWidth="1"/>
  </cols>
  <sheetData>
    <row r="1" spans="1:10" x14ac:dyDescent="0.4">
      <c r="A1" s="4" t="s">
        <v>37</v>
      </c>
    </row>
    <row r="3" spans="1:10" x14ac:dyDescent="0.4">
      <c r="A3" s="1" t="s">
        <v>36</v>
      </c>
    </row>
    <row r="4" spans="1:10" x14ac:dyDescent="0.4">
      <c r="A4" s="1" t="s">
        <v>19</v>
      </c>
      <c r="B4" s="1" t="s">
        <v>20</v>
      </c>
      <c r="C4" s="1" t="s">
        <v>21</v>
      </c>
    </row>
    <row r="5" spans="1:10" x14ac:dyDescent="0.4">
      <c r="C5" s="1" t="s">
        <v>22</v>
      </c>
      <c r="D5" s="1" t="s">
        <v>23</v>
      </c>
      <c r="H5" t="s">
        <v>43</v>
      </c>
      <c r="I5" t="s">
        <v>44</v>
      </c>
      <c r="J5" t="s">
        <v>45</v>
      </c>
    </row>
    <row r="6" spans="1:10" x14ac:dyDescent="0.4">
      <c r="A6" s="9">
        <v>44562</v>
      </c>
      <c r="B6" s="1" t="s">
        <v>24</v>
      </c>
      <c r="C6" s="1">
        <v>31100</v>
      </c>
      <c r="D6" s="1">
        <v>11000</v>
      </c>
      <c r="G6">
        <v>2022</v>
      </c>
      <c r="H6" s="5">
        <f>SUM(C6:C17)</f>
        <v>489600</v>
      </c>
      <c r="I6" s="5">
        <f>SUM(C6:C15)</f>
        <v>418700</v>
      </c>
      <c r="J6">
        <f>H6/I6</f>
        <v>1.1693336517793169</v>
      </c>
    </row>
    <row r="7" spans="1:10" x14ac:dyDescent="0.4">
      <c r="A7" s="9">
        <v>44593</v>
      </c>
      <c r="B7" s="1" t="s">
        <v>25</v>
      </c>
      <c r="C7" s="1">
        <v>9600</v>
      </c>
      <c r="D7" s="1">
        <v>6800</v>
      </c>
      <c r="G7">
        <v>2023</v>
      </c>
      <c r="H7" s="5">
        <f>SUM(C18:C29)</f>
        <v>473500</v>
      </c>
      <c r="I7" s="5">
        <f>SUM(C18:C27)</f>
        <v>428100</v>
      </c>
      <c r="J7">
        <f>H7/I7</f>
        <v>1.106049988320486</v>
      </c>
    </row>
    <row r="8" spans="1:10" x14ac:dyDescent="0.4">
      <c r="A8" s="9">
        <v>44621</v>
      </c>
      <c r="B8" s="1" t="s">
        <v>26</v>
      </c>
      <c r="C8" s="1">
        <v>6200</v>
      </c>
      <c r="D8" s="1">
        <v>6000</v>
      </c>
      <c r="G8">
        <v>2024</v>
      </c>
      <c r="H8" s="5">
        <f>I8*AVERAGE(J6:J7)</f>
        <v>409113.97848994459</v>
      </c>
      <c r="I8" s="5">
        <f>SUM(C30:C39)</f>
        <v>359600</v>
      </c>
    </row>
    <row r="9" spans="1:10" x14ac:dyDescent="0.4">
      <c r="A9" s="9">
        <v>44652</v>
      </c>
      <c r="B9" s="1" t="s">
        <v>27</v>
      </c>
      <c r="C9" s="1">
        <v>9100</v>
      </c>
      <c r="D9" s="1">
        <v>5200</v>
      </c>
    </row>
    <row r="10" spans="1:10" x14ac:dyDescent="0.4">
      <c r="A10" s="9">
        <v>44682</v>
      </c>
      <c r="B10" s="1" t="s">
        <v>28</v>
      </c>
      <c r="C10" s="1">
        <v>14100</v>
      </c>
      <c r="D10" s="1">
        <v>5300</v>
      </c>
      <c r="G10" t="s">
        <v>46</v>
      </c>
      <c r="H10" s="7">
        <f>H8/H7-1</f>
        <v>-0.13597892610360174</v>
      </c>
    </row>
    <row r="11" spans="1:10" x14ac:dyDescent="0.4">
      <c r="A11" s="9">
        <v>44713</v>
      </c>
      <c r="B11" s="1" t="s">
        <v>29</v>
      </c>
      <c r="C11" s="1">
        <v>31500</v>
      </c>
      <c r="D11" s="1">
        <v>8000</v>
      </c>
    </row>
    <row r="12" spans="1:10" x14ac:dyDescent="0.4">
      <c r="A12" s="9">
        <v>44743</v>
      </c>
      <c r="B12" s="1" t="s">
        <v>30</v>
      </c>
      <c r="C12" s="1">
        <v>85000</v>
      </c>
      <c r="D12" s="1">
        <v>14800</v>
      </c>
    </row>
    <row r="13" spans="1:10" x14ac:dyDescent="0.4">
      <c r="A13" s="9">
        <v>44774</v>
      </c>
      <c r="B13" s="1" t="s">
        <v>31</v>
      </c>
      <c r="C13" s="1">
        <v>144200</v>
      </c>
      <c r="D13" s="1">
        <v>23600</v>
      </c>
    </row>
    <row r="14" spans="1:10" x14ac:dyDescent="0.4">
      <c r="A14" s="9">
        <v>44805</v>
      </c>
      <c r="B14" s="1" t="s">
        <v>32</v>
      </c>
      <c r="C14" s="1">
        <v>76600</v>
      </c>
      <c r="D14" s="1">
        <v>18300</v>
      </c>
    </row>
    <row r="15" spans="1:10" x14ac:dyDescent="0.4">
      <c r="A15" s="9">
        <v>44835</v>
      </c>
      <c r="B15" s="1" t="s">
        <v>33</v>
      </c>
      <c r="C15" s="1">
        <v>11300</v>
      </c>
      <c r="D15" s="1">
        <v>10200</v>
      </c>
    </row>
    <row r="16" spans="1:10" x14ac:dyDescent="0.4">
      <c r="A16" s="9">
        <v>44866</v>
      </c>
      <c r="B16" s="1" t="s">
        <v>34</v>
      </c>
      <c r="C16" s="1">
        <v>24700</v>
      </c>
      <c r="D16" s="1">
        <v>14800</v>
      </c>
    </row>
    <row r="17" spans="1:4" x14ac:dyDescent="0.4">
      <c r="A17" s="9">
        <v>44896</v>
      </c>
      <c r="B17" s="1" t="s">
        <v>35</v>
      </c>
      <c r="C17" s="1">
        <v>46200</v>
      </c>
      <c r="D17" s="1">
        <v>19800</v>
      </c>
    </row>
    <row r="18" spans="1:4" x14ac:dyDescent="0.4">
      <c r="A18" s="9">
        <v>44927</v>
      </c>
      <c r="B18" s="1" t="s">
        <v>24</v>
      </c>
      <c r="C18" s="1">
        <v>26900</v>
      </c>
      <c r="D18" s="1">
        <v>17500</v>
      </c>
    </row>
    <row r="19" spans="1:4" x14ac:dyDescent="0.4">
      <c r="A19" s="9">
        <v>44958</v>
      </c>
      <c r="B19" s="1" t="s">
        <v>25</v>
      </c>
      <c r="C19" s="1">
        <v>5200</v>
      </c>
      <c r="D19" s="1">
        <v>7500</v>
      </c>
    </row>
    <row r="20" spans="1:4" x14ac:dyDescent="0.4">
      <c r="A20" s="9">
        <v>44986</v>
      </c>
      <c r="B20" s="1" t="s">
        <v>26</v>
      </c>
      <c r="C20" s="1">
        <v>7800</v>
      </c>
      <c r="D20" s="1">
        <v>7900</v>
      </c>
    </row>
    <row r="21" spans="1:4" x14ac:dyDescent="0.4">
      <c r="A21" s="9">
        <v>45017</v>
      </c>
      <c r="B21" s="1" t="s">
        <v>27</v>
      </c>
      <c r="C21" s="1">
        <v>9500</v>
      </c>
      <c r="D21" s="1">
        <v>6000</v>
      </c>
    </row>
    <row r="22" spans="1:4" x14ac:dyDescent="0.4">
      <c r="A22" s="9">
        <v>45047</v>
      </c>
      <c r="B22" s="1" t="s">
        <v>28</v>
      </c>
      <c r="C22" s="1">
        <v>16900</v>
      </c>
      <c r="D22" s="1">
        <v>7800</v>
      </c>
    </row>
    <row r="23" spans="1:4" x14ac:dyDescent="0.4">
      <c r="A23" s="9">
        <v>45078</v>
      </c>
      <c r="B23" s="1" t="s">
        <v>29</v>
      </c>
      <c r="C23" s="1">
        <v>38900</v>
      </c>
      <c r="D23" s="1">
        <v>9100</v>
      </c>
    </row>
    <row r="24" spans="1:4" x14ac:dyDescent="0.4">
      <c r="A24" s="9">
        <v>45108</v>
      </c>
      <c r="B24" s="1" t="s">
        <v>30</v>
      </c>
      <c r="C24" s="1">
        <v>81900</v>
      </c>
      <c r="D24" s="1">
        <v>12300</v>
      </c>
    </row>
    <row r="25" spans="1:4" x14ac:dyDescent="0.4">
      <c r="A25" s="9">
        <v>45139</v>
      </c>
      <c r="B25" s="1" t="s">
        <v>31</v>
      </c>
      <c r="C25" s="1">
        <v>147100</v>
      </c>
      <c r="D25" s="1">
        <v>25100</v>
      </c>
    </row>
    <row r="26" spans="1:4" x14ac:dyDescent="0.4">
      <c r="A26" s="9">
        <v>45170</v>
      </c>
      <c r="B26" s="1" t="s">
        <v>32</v>
      </c>
      <c r="C26" s="1">
        <v>83500</v>
      </c>
      <c r="D26" s="1">
        <v>22500</v>
      </c>
    </row>
    <row r="27" spans="1:4" x14ac:dyDescent="0.4">
      <c r="A27" s="9">
        <v>45200</v>
      </c>
      <c r="B27" s="1" t="s">
        <v>33</v>
      </c>
      <c r="C27" s="1">
        <v>10400</v>
      </c>
      <c r="D27" s="1">
        <v>12000</v>
      </c>
    </row>
    <row r="28" spans="1:4" x14ac:dyDescent="0.4">
      <c r="A28" s="9">
        <v>45231</v>
      </c>
      <c r="B28" s="1" t="s">
        <v>34</v>
      </c>
      <c r="C28" s="1">
        <v>14800</v>
      </c>
      <c r="D28" s="1">
        <v>9700</v>
      </c>
    </row>
    <row r="29" spans="1:4" x14ac:dyDescent="0.4">
      <c r="A29" s="9">
        <v>45261</v>
      </c>
      <c r="B29" s="1" t="s">
        <v>35</v>
      </c>
      <c r="C29" s="1">
        <v>30600</v>
      </c>
      <c r="D29" s="1">
        <v>8000</v>
      </c>
    </row>
    <row r="30" spans="1:4" x14ac:dyDescent="0.4">
      <c r="A30" s="9">
        <v>45292</v>
      </c>
      <c r="B30" s="1" t="s">
        <v>24</v>
      </c>
      <c r="C30" s="1">
        <v>25500</v>
      </c>
      <c r="D30" s="1">
        <v>3400</v>
      </c>
    </row>
    <row r="31" spans="1:4" x14ac:dyDescent="0.4">
      <c r="A31" s="9">
        <v>45323</v>
      </c>
      <c r="B31" s="1" t="s">
        <v>25</v>
      </c>
      <c r="C31" s="1">
        <v>3700</v>
      </c>
      <c r="D31" s="1">
        <v>1700</v>
      </c>
    </row>
    <row r="32" spans="1:4" x14ac:dyDescent="0.4">
      <c r="A32" s="9">
        <v>45352</v>
      </c>
      <c r="B32" s="1" t="s">
        <v>26</v>
      </c>
      <c r="C32" s="1">
        <v>4800</v>
      </c>
      <c r="D32" s="1">
        <v>1600</v>
      </c>
    </row>
    <row r="33" spans="1:4" x14ac:dyDescent="0.4">
      <c r="A33" s="9">
        <v>45383</v>
      </c>
      <c r="B33" s="1" t="s">
        <v>27</v>
      </c>
      <c r="C33" s="1">
        <v>9600</v>
      </c>
      <c r="D33" s="1">
        <v>1600</v>
      </c>
    </row>
    <row r="34" spans="1:4" x14ac:dyDescent="0.4">
      <c r="A34" s="9">
        <v>45413</v>
      </c>
      <c r="B34" s="1" t="s">
        <v>28</v>
      </c>
      <c r="C34" s="1">
        <v>15500</v>
      </c>
      <c r="D34" s="1">
        <v>1400</v>
      </c>
    </row>
    <row r="35" spans="1:4" x14ac:dyDescent="0.4">
      <c r="A35" s="9">
        <v>45444</v>
      </c>
      <c r="B35" s="1" t="s">
        <v>29</v>
      </c>
      <c r="C35" s="1">
        <v>28200</v>
      </c>
      <c r="D35" s="1">
        <v>1400</v>
      </c>
    </row>
    <row r="36" spans="1:4" x14ac:dyDescent="0.4">
      <c r="A36" s="9">
        <v>45474</v>
      </c>
      <c r="B36" s="1" t="s">
        <v>30</v>
      </c>
      <c r="C36" s="1">
        <v>69500</v>
      </c>
      <c r="D36" s="1">
        <v>2000</v>
      </c>
    </row>
    <row r="37" spans="1:4" x14ac:dyDescent="0.4">
      <c r="A37" s="9">
        <v>45505</v>
      </c>
      <c r="B37" s="1" t="s">
        <v>31</v>
      </c>
      <c r="C37" s="1">
        <v>121900</v>
      </c>
      <c r="D37" s="1">
        <v>2400</v>
      </c>
    </row>
    <row r="38" spans="1:4" x14ac:dyDescent="0.4">
      <c r="A38" s="9">
        <v>45536</v>
      </c>
      <c r="B38" s="1" t="s">
        <v>32</v>
      </c>
      <c r="C38" s="1">
        <v>72000</v>
      </c>
      <c r="D38" s="1">
        <v>2300</v>
      </c>
    </row>
    <row r="39" spans="1:4" x14ac:dyDescent="0.4">
      <c r="A39" s="9">
        <v>45566</v>
      </c>
      <c r="B39" s="1" t="s">
        <v>33</v>
      </c>
      <c r="C39" s="1">
        <v>8900</v>
      </c>
      <c r="D39" s="1">
        <v>1300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3</vt:i4>
      </vt:variant>
    </vt:vector>
  </HeadingPairs>
  <TitlesOfParts>
    <vt:vector size="6" baseType="lpstr">
      <vt:lpstr>ANALYSIS</vt:lpstr>
      <vt:lpstr>HESA</vt:lpstr>
      <vt:lpstr>Home Office</vt:lpstr>
      <vt:lpstr>FIG Visa</vt:lpstr>
      <vt:lpstr>FIG Students</vt:lpstr>
      <vt:lpstr>FIG Staff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Kling, Gerhard</dc:creator>
  <cp:lastModifiedBy>Kling, Gerhard</cp:lastModifiedBy>
  <dcterms:created xsi:type="dcterms:W3CDTF">2024-11-15T15:49:13Z</dcterms:created>
  <dcterms:modified xsi:type="dcterms:W3CDTF">2024-11-15T17:24:51Z</dcterms:modified>
</cp:coreProperties>
</file>