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\OneDrive\Escritorio\MTIB\Segundo Parcial 2C 2023\Turno2_2P_2c_2023\Turno2\iq-4\Heim_German_TemaN2_P1\"/>
    </mc:Choice>
  </mc:AlternateContent>
  <xr:revisionPtr revIDLastSave="0" documentId="13_ncr:1_{2C8B4862-D473-463D-8611-BA28FA6775FA}" xr6:coauthVersionLast="47" xr6:coauthVersionMax="47" xr10:uidLastSave="{00000000-0000-0000-0000-000000000000}"/>
  <bookViews>
    <workbookView xWindow="-108" yWindow="-108" windowWidth="23256" windowHeight="12456" xr2:uid="{2325FB5E-4EED-4789-9766-5C7C5D7D52E9}"/>
  </bookViews>
  <sheets>
    <sheet name="Hoja1" sheetId="1" r:id="rId1"/>
  </sheets>
  <definedNames>
    <definedName name="solver_adj" localSheetId="0" hidden="1">Hoja1!$F$3:$F$4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Hoja1!$J$14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V19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18" i="1"/>
  <c r="T18" i="1" s="1"/>
  <c r="M19" i="1"/>
  <c r="M20" i="1"/>
  <c r="M21" i="1"/>
  <c r="M22" i="1"/>
  <c r="M23" i="1"/>
  <c r="M24" i="1"/>
  <c r="M25" i="1"/>
  <c r="M26" i="1"/>
  <c r="M27" i="1"/>
  <c r="M28" i="1"/>
  <c r="M18" i="1"/>
  <c r="L19" i="1"/>
  <c r="L20" i="1"/>
  <c r="L21" i="1"/>
  <c r="L22" i="1"/>
  <c r="L23" i="1"/>
  <c r="L24" i="1"/>
  <c r="L25" i="1"/>
  <c r="L26" i="1"/>
  <c r="L27" i="1"/>
  <c r="L28" i="1"/>
  <c r="L18" i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3" i="1"/>
  <c r="J3" i="1" s="1"/>
  <c r="V26" i="1" l="1"/>
  <c r="V18" i="1"/>
  <c r="V28" i="1"/>
  <c r="V27" i="1"/>
  <c r="V25" i="1"/>
  <c r="V24" i="1"/>
  <c r="V23" i="1"/>
  <c r="V22" i="1"/>
  <c r="V21" i="1"/>
  <c r="V20" i="1"/>
  <c r="T29" i="1"/>
  <c r="P23" i="1" s="1"/>
  <c r="J14" i="1"/>
  <c r="P22" i="1" l="1"/>
  <c r="P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-</author>
  </authors>
  <commentList>
    <comment ref="C3" authorId="0" shapeId="0" xr:uid="{36B7A758-9394-4C00-8ECD-4697D14E847C}">
      <text>
        <r>
          <rPr>
            <b/>
            <sz val="9"/>
            <color indexed="81"/>
            <rFont val="Tahoma"/>
            <family val="2"/>
          </rPr>
          <t>-:</t>
        </r>
        <r>
          <rPr>
            <sz val="9"/>
            <color indexed="81"/>
            <rFont val="Tahoma"/>
            <family val="2"/>
          </rPr>
          <t xml:space="preserve">
Este valor era 3.83
</t>
        </r>
      </text>
    </comment>
    <comment ref="C4" authorId="0" shapeId="0" xr:uid="{E980394D-3360-4ADE-8055-3EF31B396FB8}">
      <text>
        <r>
          <rPr>
            <b/>
            <sz val="9"/>
            <color indexed="81"/>
            <rFont val="Tahoma"/>
            <family val="2"/>
          </rPr>
          <t>-:</t>
        </r>
        <r>
          <rPr>
            <sz val="9"/>
            <color indexed="81"/>
            <rFont val="Tahoma"/>
            <family val="2"/>
          </rPr>
          <t xml:space="preserve">
Es 4.17</t>
        </r>
      </text>
    </comment>
  </commentList>
</comments>
</file>

<file path=xl/sharedStrings.xml><?xml version="1.0" encoding="utf-8"?>
<sst xmlns="http://schemas.openxmlformats.org/spreadsheetml/2006/main" count="28" uniqueCount="25">
  <si>
    <t>v</t>
  </si>
  <si>
    <t>deltaP</t>
  </si>
  <si>
    <t>a</t>
  </si>
  <si>
    <t>b</t>
  </si>
  <si>
    <t>Errores cuadrados</t>
  </si>
  <si>
    <t>Estimaciones Modelo</t>
  </si>
  <si>
    <t>Suma (FO)</t>
  </si>
  <si>
    <t>Modelo (sin linealizar)</t>
  </si>
  <si>
    <t>Linealizacion del modelo</t>
  </si>
  <si>
    <t>v=a*deltaP^b</t>
  </si>
  <si>
    <t>ln(v)=ln(a*deltaP^b)</t>
  </si>
  <si>
    <t>ln(v)=ln(a)+b*ln(deltaP)</t>
  </si>
  <si>
    <t>y' es ln(v), x' es ln(deltaP), a' es ln(a), b es b</t>
  </si>
  <si>
    <t>a'</t>
  </si>
  <si>
    <t>x'</t>
  </si>
  <si>
    <t>y'</t>
  </si>
  <si>
    <t>Modelo linealizado</t>
  </si>
  <si>
    <t>Estimaciones modelo</t>
  </si>
  <si>
    <t>(yraya-yi)^2</t>
  </si>
  <si>
    <t>yraya</t>
  </si>
  <si>
    <t>St</t>
  </si>
  <si>
    <t>Sr</t>
  </si>
  <si>
    <t>R^2</t>
  </si>
  <si>
    <t>Viendo el modelo y el R^2, se puede</t>
  </si>
  <si>
    <t>concluir que el modelo explica bien los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</si>
</sst>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2" fillId="0" borderId="0" xfId="0" applyFont="1"/>
    <xf numFmtId="0" fontId="1" fillId="0" borderId="1" xfId="1" applyAlignment="1"/>
    <xf numFmtId="0" fontId="1" fillId="0" borderId="1" xfId="1" applyAlignment="1">
      <alignment horizontal="center"/>
    </xf>
  </cellXfs>
  <cellStyles count="2">
    <cellStyle name="Encabezado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Modelo no lineal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Hoja1!$B$3:$B$13</c:f>
              <c:numCache>
                <c:formatCode>General</c:formatCode>
                <c:ptCount val="11"/>
                <c:pt idx="0">
                  <c:v>30</c:v>
                </c:pt>
                <c:pt idx="1">
                  <c:v>35.5</c:v>
                </c:pt>
                <c:pt idx="2">
                  <c:v>50.5</c:v>
                </c:pt>
                <c:pt idx="3">
                  <c:v>75</c:v>
                </c:pt>
                <c:pt idx="4">
                  <c:v>92</c:v>
                </c:pt>
                <c:pt idx="5">
                  <c:v>105</c:v>
                </c:pt>
                <c:pt idx="6">
                  <c:v>115</c:v>
                </c:pt>
                <c:pt idx="7">
                  <c:v>130</c:v>
                </c:pt>
                <c:pt idx="8">
                  <c:v>153.5</c:v>
                </c:pt>
                <c:pt idx="9">
                  <c:v>180</c:v>
                </c:pt>
                <c:pt idx="10">
                  <c:v>199.5</c:v>
                </c:pt>
              </c:numCache>
            </c:numRef>
          </c:xVal>
          <c:yVal>
            <c:numRef>
              <c:f>Hoja1!$C$3:$C$13</c:f>
              <c:numCache>
                <c:formatCode>General</c:formatCode>
                <c:ptCount val="11"/>
                <c:pt idx="0">
                  <c:v>3.38</c:v>
                </c:pt>
                <c:pt idx="1">
                  <c:v>4.1399999999999997</c:v>
                </c:pt>
                <c:pt idx="2">
                  <c:v>4.97</c:v>
                </c:pt>
                <c:pt idx="3">
                  <c:v>6.06</c:v>
                </c:pt>
                <c:pt idx="4">
                  <c:v>6.71</c:v>
                </c:pt>
                <c:pt idx="5">
                  <c:v>7.17</c:v>
                </c:pt>
                <c:pt idx="6">
                  <c:v>7.51</c:v>
                </c:pt>
                <c:pt idx="7">
                  <c:v>7.98</c:v>
                </c:pt>
                <c:pt idx="8">
                  <c:v>8.67</c:v>
                </c:pt>
                <c:pt idx="9">
                  <c:v>9.39</c:v>
                </c:pt>
                <c:pt idx="10">
                  <c:v>9.89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2-46F7-B1AC-E751A584C46D}"/>
            </c:ext>
          </c:extLst>
        </c:ser>
        <c:ser>
          <c:idx val="1"/>
          <c:order val="1"/>
          <c:tx>
            <c:v>Modelo</c:v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Hoja1!$B$3:$B$13</c:f>
              <c:numCache>
                <c:formatCode>General</c:formatCode>
                <c:ptCount val="11"/>
                <c:pt idx="0">
                  <c:v>30</c:v>
                </c:pt>
                <c:pt idx="1">
                  <c:v>35.5</c:v>
                </c:pt>
                <c:pt idx="2">
                  <c:v>50.5</c:v>
                </c:pt>
                <c:pt idx="3">
                  <c:v>75</c:v>
                </c:pt>
                <c:pt idx="4">
                  <c:v>92</c:v>
                </c:pt>
                <c:pt idx="5">
                  <c:v>105</c:v>
                </c:pt>
                <c:pt idx="6">
                  <c:v>115</c:v>
                </c:pt>
                <c:pt idx="7">
                  <c:v>130</c:v>
                </c:pt>
                <c:pt idx="8">
                  <c:v>153.5</c:v>
                </c:pt>
                <c:pt idx="9">
                  <c:v>180</c:v>
                </c:pt>
                <c:pt idx="10">
                  <c:v>199.5</c:v>
                </c:pt>
              </c:numCache>
            </c:numRef>
          </c:xVal>
          <c:yVal>
            <c:numRef>
              <c:f>Hoja1!$C$3:$C$13</c:f>
              <c:numCache>
                <c:formatCode>General</c:formatCode>
                <c:ptCount val="11"/>
                <c:pt idx="0">
                  <c:v>3.38</c:v>
                </c:pt>
                <c:pt idx="1">
                  <c:v>4.1399999999999997</c:v>
                </c:pt>
                <c:pt idx="2">
                  <c:v>4.97</c:v>
                </c:pt>
                <c:pt idx="3">
                  <c:v>6.06</c:v>
                </c:pt>
                <c:pt idx="4">
                  <c:v>6.71</c:v>
                </c:pt>
                <c:pt idx="5">
                  <c:v>7.17</c:v>
                </c:pt>
                <c:pt idx="6">
                  <c:v>7.51</c:v>
                </c:pt>
                <c:pt idx="7">
                  <c:v>7.98</c:v>
                </c:pt>
                <c:pt idx="8">
                  <c:v>8.67</c:v>
                </c:pt>
                <c:pt idx="9">
                  <c:v>9.39</c:v>
                </c:pt>
                <c:pt idx="10">
                  <c:v>9.89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72-46F7-B1AC-E751A584C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814928"/>
        <c:axId val="2090107616"/>
      </c:scatterChart>
      <c:valAx>
        <c:axId val="208581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deltaP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90107616"/>
        <c:crosses val="autoZero"/>
        <c:crossBetween val="midCat"/>
      </c:valAx>
      <c:valAx>
        <c:axId val="20901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581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Modelo</a:t>
            </a:r>
            <a:r>
              <a:rPr lang="es-AR" baseline="0"/>
              <a:t> linealizado</a:t>
            </a:r>
            <a:endParaRPr lang="es-AR"/>
          </a:p>
        </c:rich>
      </c:tx>
      <c:layout>
        <c:manualLayout>
          <c:xMode val="edge"/>
          <c:yMode val="edge"/>
          <c:x val="0.3499026684164479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 linealizados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Hoja1!$L$18:$L$28</c:f>
              <c:numCache>
                <c:formatCode>General</c:formatCode>
                <c:ptCount val="11"/>
                <c:pt idx="0">
                  <c:v>3.4011973816621555</c:v>
                </c:pt>
                <c:pt idx="1">
                  <c:v>3.5695326964813701</c:v>
                </c:pt>
                <c:pt idx="2">
                  <c:v>3.9219733362813143</c:v>
                </c:pt>
                <c:pt idx="3">
                  <c:v>4.3174881135363101</c:v>
                </c:pt>
                <c:pt idx="4">
                  <c:v>4.5217885770490405</c:v>
                </c:pt>
                <c:pt idx="5">
                  <c:v>4.6539603501575231</c:v>
                </c:pt>
                <c:pt idx="6">
                  <c:v>4.7449321283632502</c:v>
                </c:pt>
                <c:pt idx="7">
                  <c:v>4.8675344504555822</c:v>
                </c:pt>
                <c:pt idx="8">
                  <c:v>5.0337005670272514</c:v>
                </c:pt>
                <c:pt idx="9">
                  <c:v>5.1929568508902104</c:v>
                </c:pt>
                <c:pt idx="10">
                  <c:v>5.2958142363299183</c:v>
                </c:pt>
              </c:numCache>
            </c:numRef>
          </c:xVal>
          <c:yVal>
            <c:numRef>
              <c:f>Hoja1!$M$18:$M$28</c:f>
              <c:numCache>
                <c:formatCode>General</c:formatCode>
                <c:ptCount val="11"/>
                <c:pt idx="0">
                  <c:v>1.2178757094949273</c:v>
                </c:pt>
                <c:pt idx="1">
                  <c:v>1.4206957878372228</c:v>
                </c:pt>
                <c:pt idx="2">
                  <c:v>1.6034198401085373</c:v>
                </c:pt>
                <c:pt idx="3">
                  <c:v>1.8017098000812231</c:v>
                </c:pt>
                <c:pt idx="4">
                  <c:v>1.9035989509835904</c:v>
                </c:pt>
                <c:pt idx="5">
                  <c:v>1.969905654611529</c:v>
                </c:pt>
                <c:pt idx="6">
                  <c:v>2.0162354657760435</c:v>
                </c:pt>
                <c:pt idx="7">
                  <c:v>2.0769384114617173</c:v>
                </c:pt>
                <c:pt idx="8">
                  <c:v>2.1598687907924505</c:v>
                </c:pt>
                <c:pt idx="9">
                  <c:v>2.2396452932201716</c:v>
                </c:pt>
                <c:pt idx="10">
                  <c:v>2.2915241456346207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0-44C0-999F-31F7474018DF}"/>
            </c:ext>
          </c:extLst>
        </c:ser>
        <c:ser>
          <c:idx val="1"/>
          <c:order val="1"/>
          <c:tx>
            <c:v>Modelo lineal</c:v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Hoja1!$L$18:$L$28</c:f>
              <c:numCache>
                <c:formatCode>General</c:formatCode>
                <c:ptCount val="11"/>
                <c:pt idx="0">
                  <c:v>3.4011973816621555</c:v>
                </c:pt>
                <c:pt idx="1">
                  <c:v>3.5695326964813701</c:v>
                </c:pt>
                <c:pt idx="2">
                  <c:v>3.9219733362813143</c:v>
                </c:pt>
                <c:pt idx="3">
                  <c:v>4.3174881135363101</c:v>
                </c:pt>
                <c:pt idx="4">
                  <c:v>4.5217885770490405</c:v>
                </c:pt>
                <c:pt idx="5">
                  <c:v>4.6539603501575231</c:v>
                </c:pt>
                <c:pt idx="6">
                  <c:v>4.7449321283632502</c:v>
                </c:pt>
                <c:pt idx="7">
                  <c:v>4.8675344504555822</c:v>
                </c:pt>
                <c:pt idx="8">
                  <c:v>5.0337005670272514</c:v>
                </c:pt>
                <c:pt idx="9">
                  <c:v>5.1929568508902104</c:v>
                </c:pt>
                <c:pt idx="10">
                  <c:v>5.2958142363299183</c:v>
                </c:pt>
              </c:numCache>
            </c:numRef>
          </c:xVal>
          <c:yVal>
            <c:numRef>
              <c:f>Hoja1!$R$18:$R$28</c:f>
              <c:numCache>
                <c:formatCode>General</c:formatCode>
                <c:ptCount val="11"/>
                <c:pt idx="0">
                  <c:v>1.4289905023242124</c:v>
                </c:pt>
                <c:pt idx="1">
                  <c:v>1.499715467414259</c:v>
                </c:pt>
                <c:pt idx="2">
                  <c:v>1.647791062680378</c:v>
                </c:pt>
                <c:pt idx="3">
                  <c:v>1.81396397086663</c:v>
                </c:pt>
                <c:pt idx="4">
                  <c:v>1.8997994544390222</c:v>
                </c:pt>
                <c:pt idx="5">
                  <c:v>1.9553305475374978</c:v>
                </c:pt>
                <c:pt idx="6">
                  <c:v>1.993551736268391</c:v>
                </c:pt>
                <c:pt idx="7">
                  <c:v>2.0450622880456648</c:v>
                </c:pt>
                <c:pt idx="8">
                  <c:v>2.1148758788914193</c:v>
                </c:pt>
                <c:pt idx="9">
                  <c:v>2.1817863493929583</c:v>
                </c:pt>
                <c:pt idx="10">
                  <c:v>2.2250011971050347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30-44C0-999F-31F747401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004336"/>
        <c:axId val="2090104288"/>
      </c:scatterChart>
      <c:valAx>
        <c:axId val="2087004336"/>
        <c:scaling>
          <c:orientation val="minMax"/>
          <c:max val="5.5"/>
          <c:min val="3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ln(deltaP)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90104288"/>
        <c:crosses val="autoZero"/>
        <c:crossBetween val="midCat"/>
      </c:valAx>
      <c:valAx>
        <c:axId val="20901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ln(v)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700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7</xdr:col>
      <xdr:colOff>1328738</xdr:colOff>
      <xdr:row>35</xdr:row>
      <xdr:rowOff>126435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7E03D9-55E6-4D3E-B83B-A237F3FAB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1361</xdr:colOff>
      <xdr:row>29</xdr:row>
      <xdr:rowOff>185737</xdr:rowOff>
    </xdr:from>
    <xdr:to>
      <xdr:col>18</xdr:col>
      <xdr:colOff>68036</xdr:colOff>
      <xdr:row>50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EA8384-3139-4F2C-A804-9DC50A230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E23C-CD85-4F53-AC7E-A791DF1BC102}">
  <dimension ref="B2:V29"/>
  <sheetViews>
    <sheetView tabSelected="1" topLeftCell="A11" zoomScaleNormal="100" workbookViewId="0">
      <selection activeCell="M19" sqref="M19"/>
    </sheetView>
  </sheetViews>
  <sheetFormatPr baseColWidth="10" defaultRowHeight="14.4" x14ac:dyDescent="0.3"/>
  <cols>
    <col min="5" max="5" width="11" customWidth="1"/>
    <col min="6" max="6" width="21.6640625" customWidth="1"/>
    <col min="8" max="8" width="20" bestFit="1" customWidth="1"/>
    <col min="10" max="10" width="40.44140625" bestFit="1" customWidth="1"/>
    <col min="15" max="15" width="12.88671875" customWidth="1"/>
    <col min="16" max="16" width="15.88671875" customWidth="1"/>
    <col min="18" max="18" width="20" bestFit="1" customWidth="1"/>
    <col min="20" max="20" width="16.88671875" bestFit="1" customWidth="1"/>
  </cols>
  <sheetData>
    <row r="2" spans="2:10" ht="20.399999999999999" thickBot="1" x14ac:dyDescent="0.45">
      <c r="B2" s="1" t="s">
        <v>1</v>
      </c>
      <c r="C2" s="1" t="s">
        <v>0</v>
      </c>
      <c r="E2" s="4" t="s">
        <v>7</v>
      </c>
      <c r="F2" s="4"/>
      <c r="H2" s="2" t="s">
        <v>5</v>
      </c>
      <c r="J2" s="2" t="s">
        <v>4</v>
      </c>
    </row>
    <row r="3" spans="2:10" ht="15" thickTop="1" x14ac:dyDescent="0.3">
      <c r="B3">
        <v>30</v>
      </c>
      <c r="C3">
        <v>3.38</v>
      </c>
      <c r="E3" s="2" t="s">
        <v>2</v>
      </c>
      <c r="F3">
        <v>0.63675600570442714</v>
      </c>
      <c r="H3">
        <f t="shared" ref="H3:H13" si="0">$F$3*B3^$F$4</f>
        <v>3.7211098295356542</v>
      </c>
      <c r="J3">
        <f>(C3-H3)^2</f>
        <v>0.11635591580584312</v>
      </c>
    </row>
    <row r="4" spans="2:10" x14ac:dyDescent="0.3">
      <c r="B4">
        <v>35.5</v>
      </c>
      <c r="C4">
        <v>4.1399999999999997</v>
      </c>
      <c r="E4" s="2" t="s">
        <v>3</v>
      </c>
      <c r="F4">
        <v>0.51904976404468717</v>
      </c>
      <c r="H4">
        <f t="shared" si="0"/>
        <v>4.0608664838097264</v>
      </c>
      <c r="J4">
        <f t="shared" ref="J4:J13" si="1">(C4-H4)^2</f>
        <v>6.2621133846362488E-3</v>
      </c>
    </row>
    <row r="5" spans="2:10" x14ac:dyDescent="0.3">
      <c r="B5">
        <v>50.5</v>
      </c>
      <c r="C5">
        <v>4.97</v>
      </c>
      <c r="H5">
        <f t="shared" si="0"/>
        <v>4.8760262807813053</v>
      </c>
      <c r="J5">
        <f t="shared" si="1"/>
        <v>8.8310599037940245E-3</v>
      </c>
    </row>
    <row r="6" spans="2:10" x14ac:dyDescent="0.3">
      <c r="B6">
        <v>75</v>
      </c>
      <c r="C6">
        <v>6.06</v>
      </c>
      <c r="H6">
        <f t="shared" si="0"/>
        <v>5.9871915948222094</v>
      </c>
      <c r="J6">
        <f t="shared" si="1"/>
        <v>5.3010638645332652E-3</v>
      </c>
    </row>
    <row r="7" spans="2:10" x14ac:dyDescent="0.3">
      <c r="B7">
        <v>92</v>
      </c>
      <c r="C7">
        <v>6.71</v>
      </c>
      <c r="H7">
        <f t="shared" si="0"/>
        <v>6.6569708956644327</v>
      </c>
      <c r="J7">
        <f t="shared" si="1"/>
        <v>2.8120859066324815E-3</v>
      </c>
    </row>
    <row r="8" spans="2:10" x14ac:dyDescent="0.3">
      <c r="B8">
        <v>105</v>
      </c>
      <c r="C8">
        <v>7.17</v>
      </c>
      <c r="H8">
        <f t="shared" si="0"/>
        <v>7.1296938004429613</v>
      </c>
      <c r="J8">
        <f t="shared" si="1"/>
        <v>1.6245897227318206E-3</v>
      </c>
    </row>
    <row r="9" spans="2:10" x14ac:dyDescent="0.3">
      <c r="B9">
        <v>115</v>
      </c>
      <c r="C9">
        <v>7.51</v>
      </c>
      <c r="H9">
        <f t="shared" si="0"/>
        <v>7.474424813407917</v>
      </c>
      <c r="J9">
        <f t="shared" si="1"/>
        <v>1.2655939010615084E-3</v>
      </c>
    </row>
    <row r="10" spans="2:10" x14ac:dyDescent="0.3">
      <c r="B10">
        <v>130</v>
      </c>
      <c r="C10">
        <v>7.98</v>
      </c>
      <c r="H10">
        <f t="shared" si="0"/>
        <v>7.9655331253937236</v>
      </c>
      <c r="J10">
        <f t="shared" si="1"/>
        <v>2.0929046087373723E-4</v>
      </c>
    </row>
    <row r="11" spans="2:10" x14ac:dyDescent="0.3">
      <c r="B11">
        <v>153.5</v>
      </c>
      <c r="C11">
        <v>8.67</v>
      </c>
      <c r="H11">
        <f t="shared" si="0"/>
        <v>8.6830457347892605</v>
      </c>
      <c r="J11">
        <f t="shared" si="1"/>
        <v>1.7019119619172225E-4</v>
      </c>
    </row>
    <row r="12" spans="2:10" x14ac:dyDescent="0.3">
      <c r="B12">
        <v>180</v>
      </c>
      <c r="C12">
        <v>9.39</v>
      </c>
      <c r="H12">
        <f t="shared" si="0"/>
        <v>9.4313032985663554</v>
      </c>
      <c r="J12">
        <f t="shared" si="1"/>
        <v>1.7059624724614498E-3</v>
      </c>
    </row>
    <row r="13" spans="2:10" x14ac:dyDescent="0.3">
      <c r="B13">
        <v>199.5</v>
      </c>
      <c r="C13">
        <v>9.89</v>
      </c>
      <c r="H13">
        <f t="shared" si="0"/>
        <v>9.9485060725304031</v>
      </c>
      <c r="J13">
        <f t="shared" si="1"/>
        <v>3.4229605229327202E-3</v>
      </c>
    </row>
    <row r="14" spans="2:10" x14ac:dyDescent="0.3">
      <c r="I14" s="2" t="s">
        <v>6</v>
      </c>
      <c r="J14" s="2">
        <f>SUM(J3:J13)</f>
        <v>0.14796082714169209</v>
      </c>
    </row>
    <row r="17" spans="10:22" ht="20.399999999999999" thickBot="1" x14ac:dyDescent="0.45">
      <c r="J17" s="1" t="s">
        <v>8</v>
      </c>
      <c r="L17" s="2" t="s">
        <v>14</v>
      </c>
      <c r="M17" s="2" t="s">
        <v>15</v>
      </c>
      <c r="O17" s="3" t="s">
        <v>16</v>
      </c>
      <c r="P17" s="3"/>
      <c r="R17" s="2" t="s">
        <v>17</v>
      </c>
      <c r="T17" s="2" t="s">
        <v>4</v>
      </c>
      <c r="V17" t="s">
        <v>18</v>
      </c>
    </row>
    <row r="18" spans="10:22" ht="15" thickTop="1" x14ac:dyDescent="0.3">
      <c r="J18" t="s">
        <v>9</v>
      </c>
      <c r="L18">
        <f>LN(B3)</f>
        <v>3.4011973816621555</v>
      </c>
      <c r="M18">
        <f>LN(C3)</f>
        <v>1.2178757094949273</v>
      </c>
      <c r="O18" s="2" t="s">
        <v>13</v>
      </c>
      <c r="P18">
        <v>0</v>
      </c>
      <c r="R18">
        <f>$P$18+$P$19*L18</f>
        <v>1.4289905023242124</v>
      </c>
      <c r="T18">
        <f>(M18-R18)^2</f>
        <v>4.4569455751351982E-2</v>
      </c>
      <c r="V18">
        <f>($P$21-M18)^2</f>
        <v>0.44099078150252358</v>
      </c>
    </row>
    <row r="19" spans="10:22" x14ac:dyDescent="0.3">
      <c r="J19" t="s">
        <v>10</v>
      </c>
      <c r="L19">
        <f t="shared" ref="L19:L28" si="2">LN(B4)</f>
        <v>3.5695326964813701</v>
      </c>
      <c r="M19">
        <f t="shared" ref="M19:M28" si="3">LN(C4)</f>
        <v>1.4206957878372228</v>
      </c>
      <c r="O19" s="2" t="s">
        <v>3</v>
      </c>
      <c r="P19">
        <v>0.42014336187271462</v>
      </c>
      <c r="R19">
        <f t="shared" ref="R19:R28" si="4">$P$18+$P$19*L19</f>
        <v>1.499715467414259</v>
      </c>
      <c r="T19">
        <f t="shared" ref="T19:T28" si="5">(M19-R19)^2</f>
        <v>6.2441097604574638E-3</v>
      </c>
      <c r="V19">
        <f t="shared" ref="V19:V28" si="6">($P$21-M19)^2</f>
        <v>0.21275275200608601</v>
      </c>
    </row>
    <row r="20" spans="10:22" x14ac:dyDescent="0.3">
      <c r="J20" s="2" t="s">
        <v>11</v>
      </c>
      <c r="L20">
        <f t="shared" si="2"/>
        <v>3.9219733362813143</v>
      </c>
      <c r="M20">
        <f t="shared" si="3"/>
        <v>1.6034198401085373</v>
      </c>
      <c r="R20">
        <f t="shared" si="4"/>
        <v>1.647791062680378</v>
      </c>
      <c r="T20">
        <f t="shared" si="5"/>
        <v>1.9688053925198232E-3</v>
      </c>
      <c r="V20">
        <f t="shared" si="6"/>
        <v>7.7577421842419877E-2</v>
      </c>
    </row>
    <row r="21" spans="10:22" x14ac:dyDescent="0.3">
      <c r="J21" s="2" t="s">
        <v>12</v>
      </c>
      <c r="L21">
        <f t="shared" si="2"/>
        <v>4.3174881135363101</v>
      </c>
      <c r="M21">
        <f t="shared" si="3"/>
        <v>1.8017098000812231</v>
      </c>
      <c r="O21" t="s">
        <v>19</v>
      </c>
      <c r="P21">
        <f>AVERAGE(M18:M28)</f>
        <v>1.8819470772729121</v>
      </c>
      <c r="R21">
        <f t="shared" si="4"/>
        <v>1.81396397086663</v>
      </c>
      <c r="T21">
        <f t="shared" si="5"/>
        <v>1.5016470163792031E-4</v>
      </c>
      <c r="V21">
        <f t="shared" si="6"/>
        <v>6.4380206511359438E-3</v>
      </c>
    </row>
    <row r="22" spans="10:22" x14ac:dyDescent="0.3">
      <c r="L22">
        <f t="shared" si="2"/>
        <v>4.5217885770490405</v>
      </c>
      <c r="M22">
        <f t="shared" si="3"/>
        <v>1.9035989509835904</v>
      </c>
      <c r="O22" s="2" t="s">
        <v>20</v>
      </c>
      <c r="P22">
        <f>SUM(V18:V28)</f>
        <v>1.1749613501255407</v>
      </c>
      <c r="R22">
        <f t="shared" si="4"/>
        <v>1.8997994544390222</v>
      </c>
      <c r="T22">
        <f t="shared" si="5"/>
        <v>1.4436173992185973E-5</v>
      </c>
      <c r="V22">
        <f t="shared" si="6"/>
        <v>4.6880363518316372E-4</v>
      </c>
    </row>
    <row r="23" spans="10:22" x14ac:dyDescent="0.3">
      <c r="L23">
        <f t="shared" si="2"/>
        <v>4.6539603501575231</v>
      </c>
      <c r="M23">
        <f t="shared" si="3"/>
        <v>1.969905654611529</v>
      </c>
      <c r="O23" s="2" t="s">
        <v>21</v>
      </c>
      <c r="P23">
        <f>T29</f>
        <v>6.4487366537795132E-2</v>
      </c>
      <c r="R23">
        <f t="shared" si="4"/>
        <v>1.9553305475374978</v>
      </c>
      <c r="T23">
        <f t="shared" si="5"/>
        <v>2.1243374621947439E-4</v>
      </c>
      <c r="V23">
        <f t="shared" si="6"/>
        <v>7.7367113274334496E-3</v>
      </c>
    </row>
    <row r="24" spans="10:22" x14ac:dyDescent="0.3">
      <c r="L24">
        <f t="shared" si="2"/>
        <v>4.7449321283632502</v>
      </c>
      <c r="M24">
        <f t="shared" si="3"/>
        <v>2.0162354657760435</v>
      </c>
      <c r="R24">
        <f t="shared" si="4"/>
        <v>1.993551736268391</v>
      </c>
      <c r="T24">
        <f t="shared" si="5"/>
        <v>5.1455158437634552E-4</v>
      </c>
      <c r="V24">
        <f t="shared" si="6"/>
        <v>1.8033371286767956E-2</v>
      </c>
    </row>
    <row r="25" spans="10:22" x14ac:dyDescent="0.3">
      <c r="L25">
        <f t="shared" si="2"/>
        <v>4.8675344504555822</v>
      </c>
      <c r="M25">
        <f t="shared" si="3"/>
        <v>2.0769384114617173</v>
      </c>
      <c r="O25" t="s">
        <v>22</v>
      </c>
      <c r="P25">
        <f>(P22-P23)/P22</f>
        <v>0.94511532951198363</v>
      </c>
      <c r="R25">
        <f t="shared" si="4"/>
        <v>2.0450622880456648</v>
      </c>
      <c r="T25">
        <f t="shared" si="5"/>
        <v>1.0160872440354107E-3</v>
      </c>
      <c r="V25">
        <f t="shared" si="6"/>
        <v>3.8021620408730313E-2</v>
      </c>
    </row>
    <row r="26" spans="10:22" x14ac:dyDescent="0.3">
      <c r="L26">
        <f t="shared" si="2"/>
        <v>5.0337005670272514</v>
      </c>
      <c r="M26">
        <f t="shared" si="3"/>
        <v>2.1598687907924505</v>
      </c>
      <c r="O26" t="s">
        <v>23</v>
      </c>
      <c r="R26">
        <f t="shared" si="4"/>
        <v>2.1148758788914193</v>
      </c>
      <c r="T26">
        <f t="shared" si="5"/>
        <v>2.0243621213339616E-3</v>
      </c>
      <c r="V26">
        <f t="shared" si="6"/>
        <v>7.7240478845636382E-2</v>
      </c>
    </row>
    <row r="27" spans="10:22" x14ac:dyDescent="0.3">
      <c r="L27">
        <f t="shared" si="2"/>
        <v>5.1929568508902104</v>
      </c>
      <c r="M27">
        <f t="shared" si="3"/>
        <v>2.2396452932201716</v>
      </c>
      <c r="O27" t="s">
        <v>24</v>
      </c>
      <c r="R27">
        <f t="shared" si="4"/>
        <v>2.1817863493929583</v>
      </c>
      <c r="T27">
        <f t="shared" si="5"/>
        <v>3.3476573808006167E-3</v>
      </c>
      <c r="V27">
        <f t="shared" si="6"/>
        <v>0.12794801369185227</v>
      </c>
    </row>
    <row r="28" spans="10:22" x14ac:dyDescent="0.3">
      <c r="L28">
        <f t="shared" si="2"/>
        <v>5.2958142363299183</v>
      </c>
      <c r="M28">
        <f t="shared" si="3"/>
        <v>2.2915241456346207</v>
      </c>
      <c r="R28">
        <f t="shared" si="4"/>
        <v>2.2250011971050347</v>
      </c>
      <c r="T28">
        <f t="shared" si="5"/>
        <v>4.4253026810699425E-3</v>
      </c>
      <c r="V28">
        <f t="shared" si="6"/>
        <v>0.1677533749277717</v>
      </c>
    </row>
    <row r="29" spans="10:22" x14ac:dyDescent="0.3">
      <c r="S29" s="2" t="s">
        <v>6</v>
      </c>
      <c r="T29" s="2">
        <f>SUM(T18:T28)</f>
        <v>6.4487366537795132E-2</v>
      </c>
    </row>
  </sheetData>
  <mergeCells count="1">
    <mergeCell ref="E2:F2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Turno 2</dc:creator>
  <cp:lastModifiedBy>Matías Molina</cp:lastModifiedBy>
  <dcterms:created xsi:type="dcterms:W3CDTF">2023-11-17T17:11:24Z</dcterms:created>
  <dcterms:modified xsi:type="dcterms:W3CDTF">2023-11-20T19:50:39Z</dcterms:modified>
</cp:coreProperties>
</file>