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D88FB811-8D73-4680-922D-D3274CD8E37F}" xr6:coauthVersionLast="47" xr6:coauthVersionMax="47" xr10:uidLastSave="{00000000-0000-0000-0000-000000000000}"/>
  <bookViews>
    <workbookView xWindow="-120" yWindow="-120" windowWidth="29040" windowHeight="15840" activeTab="2" xr2:uid="{640E5B2A-4367-4E7A-806B-2551E0D345E5}"/>
  </bookViews>
  <sheets>
    <sheet name="Multidim sin restricciones" sheetId="1" r:id="rId1"/>
    <sheet name="Multidim con restricciones" sheetId="2" r:id="rId2"/>
    <sheet name="Programación lineal" sheetId="3" r:id="rId3"/>
  </sheets>
  <definedNames>
    <definedName name="solver_adj" localSheetId="1" hidden="1">'Multidim con restricciones'!$E$29:$E$31</definedName>
    <definedName name="solver_adj" localSheetId="0" hidden="1">'Multidim sin restricciones'!$H$2:$H$3</definedName>
    <definedName name="solver_adj" localSheetId="2" hidden="1">'Programación lineal'!$N$2:$N$3</definedName>
    <definedName name="solver_cvg" localSheetId="1" hidden="1">"0,0001"</definedName>
    <definedName name="solver_cvg" localSheetId="0" hidden="1">"""""""""""""""""""""""""""""""0,0001"""""""""""""""""""""""""""""""</definedName>
    <definedName name="solver_cvg" localSheetId="2" hidden="1">"0,0001"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'Multidim con restricciones'!$E$34</definedName>
    <definedName name="solver_lhs1" localSheetId="0" hidden="1">'Multidim sin restricciones'!$E$2</definedName>
    <definedName name="solver_lhs1" localSheetId="2" hidden="1">'Programación lineal'!$N$2</definedName>
    <definedName name="solver_lhs2" localSheetId="0" hidden="1">'Multidim sin restricciones'!$E$3</definedName>
    <definedName name="solver_lhs2" localSheetId="2" hidden="1">'Programación lineal'!$N$3</definedName>
    <definedName name="solver_lhs3" localSheetId="0" hidden="1">'Multidim sin restricciones'!$E$2</definedName>
    <definedName name="solver_lhs3" localSheetId="2" hidden="1">'Programación lineal'!$N$7</definedName>
    <definedName name="solver_lhs4" localSheetId="0" hidden="1">'Multidim sin restricciones'!$E$3</definedName>
    <definedName name="solver_lhs4" localSheetId="2" hidden="1">'Programación lineal'!$J$3</definedName>
    <definedName name="solver_lhs5" localSheetId="2" hidden="1">'Programación lineal'!$J$7</definedName>
    <definedName name="solver_lhs6" localSheetId="2" hidden="1">'Programación lineal'!$J$8</definedName>
    <definedName name="solver_lhs7" localSheetId="2" hidden="1">'Programación lineal'!$F$5</definedName>
    <definedName name="solver_lhs8" localSheetId="2" hidden="1">'Programación lineal'!$J$8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"0,075"</definedName>
    <definedName name="solver_mrt" localSheetId="0" hidden="1">"""""""""""""""""""""""""""""""0,075"""""""""""""""""""""""""""""""</definedName>
    <definedName name="solver_mrt" localSheetId="2" hidden="1">"0,075"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1</definedName>
    <definedName name="solver_num" localSheetId="0" hidden="1">0</definedName>
    <definedName name="solver_num" localSheetId="2" hidden="1">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'Multidim con restricciones'!$E$33</definedName>
    <definedName name="solver_opt" localSheetId="0" hidden="1">'Multidim sin restricciones'!$H$5</definedName>
    <definedName name="solver_opt" localSheetId="2" hidden="1">'Programación lineal'!$N$5</definedName>
    <definedName name="solver_pre" localSheetId="1" hidden="1">"0,000001"</definedName>
    <definedName name="solver_pre" localSheetId="0" hidden="1">"""""""""""""""""""""""""""""""0,000001"""""""""""""""""""""""""""""""</definedName>
    <definedName name="solver_pre" localSheetId="2" hidden="1">"0,000001"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2</definedName>
    <definedName name="solver_rel1" localSheetId="0" hidden="1">1</definedName>
    <definedName name="solver_rel1" localSheetId="2" hidden="1">3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3" localSheetId="2" hidden="1">1</definedName>
    <definedName name="solver_rel4" localSheetId="0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hs1" localSheetId="1" hidden="1">50</definedName>
    <definedName name="solver_rhs1" localSheetId="0" hidden="1">2</definedName>
    <definedName name="solver_rhs1" localSheetId="2" hidden="1">20</definedName>
    <definedName name="solver_rhs2" localSheetId="0" hidden="1">0</definedName>
    <definedName name="solver_rhs2" localSheetId="2" hidden="1">15</definedName>
    <definedName name="solver_rhs3" localSheetId="0" hidden="1">2</definedName>
    <definedName name="solver_rhs3" localSheetId="2" hidden="1">22000</definedName>
    <definedName name="solver_rhs4" localSheetId="0" hidden="1">0</definedName>
    <definedName name="solver_rhs4" localSheetId="2" hidden="1">0</definedName>
    <definedName name="solver_rhs5" localSheetId="2" hidden="1">77</definedName>
    <definedName name="solver_rhs6" localSheetId="2" hidden="1">80</definedName>
    <definedName name="solver_rhs7" localSheetId="2" hidden="1">0</definedName>
    <definedName name="solver_rhs8" localSheetId="2" hidden="1">80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1</definedName>
    <definedName name="solver_tol" localSheetId="2" hidden="1">0.01</definedName>
    <definedName name="solver_typ" localSheetId="1" hidden="1">2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N5" i="3"/>
  <c r="J7" i="3" l="1"/>
  <c r="J8" i="3"/>
  <c r="J5" i="3"/>
  <c r="F10" i="3"/>
  <c r="F9" i="3"/>
  <c r="F7" i="3"/>
  <c r="B9" i="3"/>
  <c r="B8" i="3"/>
  <c r="B6" i="3"/>
  <c r="E34" i="2"/>
  <c r="E33" i="2"/>
  <c r="B36" i="2"/>
  <c r="B33" i="2"/>
  <c r="B32" i="2"/>
  <c r="H5" i="1"/>
  <c r="E5" i="1"/>
  <c r="B5" i="1"/>
  <c r="B34" i="2" l="1"/>
</calcChain>
</file>

<file path=xl/sharedStrings.xml><?xml version="1.0" encoding="utf-8"?>
<sst xmlns="http://schemas.openxmlformats.org/spreadsheetml/2006/main" count="62" uniqueCount="35">
  <si>
    <t>x</t>
  </si>
  <si>
    <t>y</t>
  </si>
  <si>
    <t>f</t>
  </si>
  <si>
    <t>Problema 1</t>
  </si>
  <si>
    <t>Problema 2</t>
  </si>
  <si>
    <t>Problema 3</t>
  </si>
  <si>
    <t>c</t>
  </si>
  <si>
    <t>r</t>
  </si>
  <si>
    <t>h</t>
  </si>
  <si>
    <t>St</t>
  </si>
  <si>
    <t>Sl</t>
  </si>
  <si>
    <t>V</t>
  </si>
  <si>
    <t>Suma de s</t>
  </si>
  <si>
    <t>theta</t>
  </si>
  <si>
    <t>w</t>
  </si>
  <si>
    <t>d</t>
  </si>
  <si>
    <t>Perimetro</t>
  </si>
  <si>
    <t>Area</t>
  </si>
  <si>
    <t>N</t>
  </si>
  <si>
    <t>E</t>
  </si>
  <si>
    <t>tn</t>
  </si>
  <si>
    <t>B</t>
  </si>
  <si>
    <t>Materia prima</t>
  </si>
  <si>
    <t>Tiempo de producción</t>
  </si>
  <si>
    <t>m3</t>
  </si>
  <si>
    <t>m3/semana</t>
  </si>
  <si>
    <t>h/semana</t>
  </si>
  <si>
    <t>Inciso D</t>
  </si>
  <si>
    <t>Inciso B</t>
  </si>
  <si>
    <t>T</t>
  </si>
  <si>
    <t>A</t>
  </si>
  <si>
    <t>G</t>
  </si>
  <si>
    <t>Consumo de agua</t>
  </si>
  <si>
    <t>$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</si>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</sst>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27F0-AA67-416E-95D1-11954F4FE6A9}">
  <dimension ref="A1:H5"/>
  <sheetViews>
    <sheetView workbookViewId="0">
      <selection activeCell="M3" sqref="M3"/>
    </sheetView>
  </sheetViews>
  <sheetFormatPr defaultRowHeight="15" x14ac:dyDescent="0.25"/>
  <cols>
    <col min="1" max="1" width="7.140625" customWidth="1"/>
    <col min="2" max="2" width="12" bestFit="1" customWidth="1"/>
    <col min="4" max="4" width="7.140625" customWidth="1"/>
    <col min="5" max="5" width="12.7109375" bestFit="1" customWidth="1"/>
  </cols>
  <sheetData>
    <row r="1" spans="1:8" ht="20.25" thickBot="1" x14ac:dyDescent="0.35">
      <c r="A1" s="1" t="s">
        <v>3</v>
      </c>
      <c r="B1" s="1"/>
      <c r="D1" s="1" t="s">
        <v>4</v>
      </c>
      <c r="E1" s="1"/>
      <c r="G1" s="1" t="s">
        <v>5</v>
      </c>
      <c r="H1" s="1"/>
    </row>
    <row r="2" spans="1:8" ht="15.75" thickTop="1" x14ac:dyDescent="0.25">
      <c r="A2" t="s">
        <v>0</v>
      </c>
      <c r="B2">
        <v>0.56756746196401286</v>
      </c>
      <c r="D2" t="s">
        <v>0</v>
      </c>
      <c r="E2">
        <v>0.96757960942953192</v>
      </c>
      <c r="G2" t="s">
        <v>0</v>
      </c>
      <c r="H2">
        <v>1.0345917137632159</v>
      </c>
    </row>
    <row r="3" spans="1:8" x14ac:dyDescent="0.25">
      <c r="A3" t="s">
        <v>1</v>
      </c>
      <c r="B3">
        <v>0.75675675169735102</v>
      </c>
      <c r="D3" t="s">
        <v>1</v>
      </c>
      <c r="E3">
        <v>0.65585844575295982</v>
      </c>
      <c r="G3" t="s">
        <v>1</v>
      </c>
      <c r="H3">
        <v>6.648682803163922</v>
      </c>
    </row>
    <row r="5" spans="1:8" x14ac:dyDescent="0.25">
      <c r="A5" t="s">
        <v>2</v>
      </c>
      <c r="B5">
        <f>2.25*B2*B3+1.75*B3-1.5*B2^2-2*B3^2</f>
        <v>0.66216216216214696</v>
      </c>
      <c r="D5" t="s">
        <v>2</v>
      </c>
      <c r="E5">
        <f>-4*E2-2*E3-E2^2+2*E2^4-2*E2*E3+3*E3^2</f>
        <v>-4.3440057909383674</v>
      </c>
      <c r="G5" t="s">
        <v>6</v>
      </c>
      <c r="H5">
        <f>7.7+0.15*H2+0.22*H3-0.05*H2^2-0.016*H3^2-0.007*H2*H3</f>
        <v>8.508949539828615</v>
      </c>
    </row>
  </sheetData>
  <mergeCells count="3">
    <mergeCell ref="D1:E1"/>
    <mergeCell ref="A1:B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C4B-6273-4C07-96DF-20CEA61FEC58}">
  <dimension ref="A28:E36"/>
  <sheetViews>
    <sheetView topLeftCell="A28" workbookViewId="0">
      <selection activeCell="J54" sqref="J54"/>
    </sheetView>
  </sheetViews>
  <sheetFormatPr defaultRowHeight="15" x14ac:dyDescent="0.25"/>
  <cols>
    <col min="1" max="1" width="9.85546875" bestFit="1" customWidth="1"/>
  </cols>
  <sheetData>
    <row r="28" spans="1:5" ht="20.25" thickBot="1" x14ac:dyDescent="0.35">
      <c r="A28" s="1" t="s">
        <v>3</v>
      </c>
      <c r="B28" s="1"/>
      <c r="D28" s="1" t="s">
        <v>4</v>
      </c>
      <c r="E28" s="1"/>
    </row>
    <row r="29" spans="1:5" ht="15.75" thickTop="1" x14ac:dyDescent="0.25">
      <c r="A29" t="s">
        <v>7</v>
      </c>
      <c r="B29">
        <v>0.55262998193407809</v>
      </c>
      <c r="D29" t="s">
        <v>13</v>
      </c>
      <c r="E29">
        <v>20.420344731007326</v>
      </c>
    </row>
    <row r="30" spans="1:5" x14ac:dyDescent="0.25">
      <c r="A30" t="s">
        <v>8</v>
      </c>
      <c r="B30">
        <v>1.5634085880005069</v>
      </c>
      <c r="D30" t="s">
        <v>14</v>
      </c>
      <c r="E30">
        <v>7.070941338096759</v>
      </c>
    </row>
    <row r="31" spans="1:5" x14ac:dyDescent="0.25">
      <c r="D31" t="s">
        <v>15</v>
      </c>
      <c r="E31">
        <v>7.0712472279003471</v>
      </c>
    </row>
    <row r="32" spans="1:5" x14ac:dyDescent="0.25">
      <c r="A32" t="s">
        <v>10</v>
      </c>
      <c r="B32">
        <f>PI()*B29*SQRT(B29^2+B30^2)</f>
        <v>2.8788744979220549</v>
      </c>
    </row>
    <row r="33" spans="1:5" x14ac:dyDescent="0.25">
      <c r="A33" t="s">
        <v>9</v>
      </c>
      <c r="B33">
        <f>PI()*B29^2</f>
        <v>0.95944207261009462</v>
      </c>
      <c r="D33" t="s">
        <v>16</v>
      </c>
      <c r="E33">
        <f>2*E31/SIN(E29)+2*E30-2*E31/TAN(E29)</f>
        <v>28.284270818647858</v>
      </c>
    </row>
    <row r="34" spans="1:5" x14ac:dyDescent="0.25">
      <c r="A34" t="s">
        <v>12</v>
      </c>
      <c r="B34">
        <f>B32+B33</f>
        <v>3.8383165705321494</v>
      </c>
      <c r="D34" t="s">
        <v>17</v>
      </c>
      <c r="E34">
        <f>E31/2 * (2*E30-2*E31/TAN(E29))</f>
        <v>49.99999845027201</v>
      </c>
    </row>
    <row r="36" spans="1:5" x14ac:dyDescent="0.25">
      <c r="A36" t="s">
        <v>11</v>
      </c>
      <c r="B36">
        <f>1/3*PI()*B29^2*B30</f>
        <v>0.49999999200254258</v>
      </c>
    </row>
  </sheetData>
  <mergeCells count="2">
    <mergeCell ref="A28:B28"/>
    <mergeCell ref="D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A22A-52E6-41A5-9EB1-A71377F00BAF}">
  <dimension ref="A1:O10"/>
  <sheetViews>
    <sheetView tabSelected="1" workbookViewId="0">
      <selection activeCell="S3" sqref="S3"/>
    </sheetView>
  </sheetViews>
  <sheetFormatPr defaultRowHeight="15" x14ac:dyDescent="0.25"/>
  <cols>
    <col min="1" max="1" width="21" bestFit="1" customWidth="1"/>
    <col min="3" max="3" width="11.42578125" bestFit="1" customWidth="1"/>
    <col min="5" max="5" width="21" bestFit="1" customWidth="1"/>
    <col min="9" max="9" width="21" bestFit="1" customWidth="1"/>
    <col min="13" max="13" width="16.7109375" bestFit="1" customWidth="1"/>
  </cols>
  <sheetData>
    <row r="1" spans="1:15" ht="20.25" thickBot="1" x14ac:dyDescent="0.35">
      <c r="A1" s="1" t="s">
        <v>3</v>
      </c>
      <c r="B1" s="1"/>
      <c r="C1" s="1"/>
      <c r="D1" s="1"/>
      <c r="E1" s="1"/>
      <c r="F1" s="1"/>
      <c r="G1" s="1"/>
      <c r="I1" s="1" t="s">
        <v>4</v>
      </c>
      <c r="J1" s="1"/>
      <c r="K1" s="1"/>
      <c r="M1" s="1" t="s">
        <v>5</v>
      </c>
      <c r="N1" s="1"/>
      <c r="O1" s="1"/>
    </row>
    <row r="2" spans="1:15" ht="15.75" thickTop="1" x14ac:dyDescent="0.25">
      <c r="A2" s="3" t="s">
        <v>28</v>
      </c>
      <c r="B2" s="3"/>
      <c r="C2" s="3"/>
      <c r="E2" s="2" t="s">
        <v>27</v>
      </c>
      <c r="F2" s="2"/>
      <c r="G2" s="2"/>
      <c r="I2" t="s">
        <v>18</v>
      </c>
      <c r="J2">
        <v>7.6363636052816286</v>
      </c>
      <c r="K2" t="s">
        <v>20</v>
      </c>
      <c r="M2" t="s">
        <v>30</v>
      </c>
      <c r="N2">
        <v>321.6666666666668</v>
      </c>
      <c r="O2" t="s">
        <v>24</v>
      </c>
    </row>
    <row r="3" spans="1:15" x14ac:dyDescent="0.25">
      <c r="A3" t="s">
        <v>18</v>
      </c>
      <c r="B3">
        <v>4.8888888869812401</v>
      </c>
      <c r="C3" t="s">
        <v>20</v>
      </c>
      <c r="E3" t="s">
        <v>18</v>
      </c>
      <c r="F3">
        <v>4.1818182965790047</v>
      </c>
      <c r="I3" t="s">
        <v>19</v>
      </c>
      <c r="J3">
        <v>0.45454548118717492</v>
      </c>
      <c r="K3" t="s">
        <v>20</v>
      </c>
      <c r="M3" t="s">
        <v>21</v>
      </c>
      <c r="N3">
        <v>15</v>
      </c>
      <c r="O3" t="s">
        <v>24</v>
      </c>
    </row>
    <row r="4" spans="1:15" x14ac:dyDescent="0.25">
      <c r="A4" t="s">
        <v>19</v>
      </c>
      <c r="B4">
        <v>3.8888888912734494</v>
      </c>
      <c r="C4" t="s">
        <v>20</v>
      </c>
      <c r="E4" t="s">
        <v>19</v>
      </c>
      <c r="F4">
        <v>0</v>
      </c>
    </row>
    <row r="5" spans="1:15" x14ac:dyDescent="0.25">
      <c r="E5" t="s">
        <v>29</v>
      </c>
      <c r="F5">
        <v>3.1818180861841623</v>
      </c>
      <c r="I5" t="s">
        <v>21</v>
      </c>
      <c r="J5">
        <f>150*J2+175*J3</f>
        <v>1224.9999999999998</v>
      </c>
      <c r="M5" t="s">
        <v>31</v>
      </c>
      <c r="N5">
        <f>300*N2+600*N3</f>
        <v>105500.00000000004</v>
      </c>
      <c r="O5" t="s">
        <v>33</v>
      </c>
    </row>
    <row r="6" spans="1:15" x14ac:dyDescent="0.25">
      <c r="A6" t="s">
        <v>21</v>
      </c>
      <c r="B6">
        <f>150*B3+175*B4</f>
        <v>1413.8888890200396</v>
      </c>
    </row>
    <row r="7" spans="1:15" x14ac:dyDescent="0.25">
      <c r="E7" t="s">
        <v>21</v>
      </c>
      <c r="F7">
        <f>F3*150+F4*175+F5*250</f>
        <v>1422.7272660328913</v>
      </c>
      <c r="I7" t="s">
        <v>22</v>
      </c>
      <c r="J7">
        <f>66/7*J2+11*J3</f>
        <v>76.999999999999986</v>
      </c>
      <c r="K7" t="s">
        <v>25</v>
      </c>
      <c r="M7" t="s">
        <v>32</v>
      </c>
      <c r="N7">
        <f>60*N2+180*N3</f>
        <v>22000.000000000007</v>
      </c>
      <c r="O7" t="s">
        <v>34</v>
      </c>
    </row>
    <row r="8" spans="1:15" x14ac:dyDescent="0.25">
      <c r="A8" t="s">
        <v>22</v>
      </c>
      <c r="B8">
        <f>7*B3+11*B4</f>
        <v>77.000000012876626</v>
      </c>
      <c r="C8" t="s">
        <v>25</v>
      </c>
      <c r="I8" t="s">
        <v>23</v>
      </c>
      <c r="J8">
        <f>J2*10+J3*8</f>
        <v>79.999999902313689</v>
      </c>
      <c r="K8" t="s">
        <v>26</v>
      </c>
    </row>
    <row r="9" spans="1:15" x14ac:dyDescent="0.25">
      <c r="A9" t="s">
        <v>23</v>
      </c>
      <c r="B9">
        <f>B3*10+B4*8</f>
        <v>80</v>
      </c>
      <c r="C9" t="s">
        <v>26</v>
      </c>
      <c r="E9" t="s">
        <v>22</v>
      </c>
      <c r="F9">
        <f>F3*7+11*F4+15*F5</f>
        <v>76.999999368815466</v>
      </c>
    </row>
    <row r="10" spans="1:15" x14ac:dyDescent="0.25">
      <c r="E10" t="s">
        <v>23</v>
      </c>
      <c r="F10">
        <f>F3*10+F4*8+F5*12</f>
        <v>80</v>
      </c>
    </row>
  </sheetData>
  <mergeCells count="5">
    <mergeCell ref="M1:O1"/>
    <mergeCell ref="A2:C2"/>
    <mergeCell ref="E2:G2"/>
    <mergeCell ref="A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Multidim sin restricciones</vt:lpstr>
      <vt:lpstr>Multidim con restricciones</vt:lpstr>
      <vt:lpstr>Programación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Martin Heim</dc:creator>
  <cp:lastModifiedBy>Germán Martin Heim</cp:lastModifiedBy>
  <dcterms:created xsi:type="dcterms:W3CDTF">2023-09-28T11:35:44Z</dcterms:created>
  <dcterms:modified xsi:type="dcterms:W3CDTF">2023-09-29T13:08:09Z</dcterms:modified>
</cp:coreProperties>
</file>