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n\Desktop\"/>
    </mc:Choice>
  </mc:AlternateContent>
  <xr:revisionPtr revIDLastSave="0" documentId="13_ncr:1_{0C75FF16-7106-483D-A297-E0E922F2FA7B}" xr6:coauthVersionLast="47" xr6:coauthVersionMax="47" xr10:uidLastSave="{00000000-0000-0000-0000-000000000000}"/>
  <bookViews>
    <workbookView xWindow="-120" yWindow="-120" windowWidth="29040" windowHeight="15840" activeTab="1" xr2:uid="{476CA627-27CD-4F47-A360-8791074867CB}"/>
  </bookViews>
  <sheets>
    <sheet name="Problema 1" sheetId="1" r:id="rId1"/>
    <sheet name="Problema 1 v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2" l="1"/>
  <c r="O4" i="2"/>
  <c r="O5" i="2"/>
  <c r="O6" i="2"/>
  <c r="O7" i="2"/>
  <c r="O3" i="2"/>
  <c r="O9" i="2"/>
  <c r="G3" i="2" l="1"/>
  <c r="C22" i="2"/>
  <c r="C21" i="2"/>
  <c r="O10" i="2"/>
  <c r="O11" i="2"/>
  <c r="O12" i="2"/>
  <c r="O13" i="2"/>
  <c r="C18" i="2"/>
  <c r="C15" i="2"/>
  <c r="C14" i="2"/>
  <c r="C17" i="2"/>
  <c r="C13" i="2"/>
  <c r="C12" i="2"/>
  <c r="C11" i="2"/>
  <c r="C10" i="2"/>
  <c r="C9" i="2"/>
  <c r="C18" i="1"/>
  <c r="C17" i="1"/>
  <c r="B10" i="1" a="1"/>
  <c r="B10" i="1" s="1"/>
  <c r="C14" i="1" l="1"/>
  <c r="B14" i="1"/>
  <c r="C13" i="1"/>
  <c r="B13" i="1"/>
  <c r="C12" i="1"/>
  <c r="B12" i="1"/>
  <c r="C11" i="1"/>
  <c r="B11" i="1"/>
  <c r="C10" i="1"/>
</calcChain>
</file>

<file path=xl/sharedStrings.xml><?xml version="1.0" encoding="utf-8"?>
<sst xmlns="http://schemas.openxmlformats.org/spreadsheetml/2006/main" count="29" uniqueCount="25">
  <si>
    <t>% Elongacion</t>
  </si>
  <si>
    <t>T (°C)</t>
  </si>
  <si>
    <t>Estimacion lineal</t>
  </si>
  <si>
    <t>R2 -&gt;</t>
  </si>
  <si>
    <t>A 400 °C</t>
  </si>
  <si>
    <t>1er orden</t>
  </si>
  <si>
    <t>3er orden</t>
  </si>
  <si>
    <t>n</t>
  </si>
  <si>
    <t>sum xi*yi</t>
  </si>
  <si>
    <t>sum xi</t>
  </si>
  <si>
    <t>sum yi</t>
  </si>
  <si>
    <t>sum xi^2</t>
  </si>
  <si>
    <t>a1</t>
  </si>
  <si>
    <t>a0</t>
  </si>
  <si>
    <t>pendiente</t>
  </si>
  <si>
    <t>ordenada</t>
  </si>
  <si>
    <t>st</t>
  </si>
  <si>
    <t>xraya</t>
  </si>
  <si>
    <t>yraya</t>
  </si>
  <si>
    <t>sr</t>
  </si>
  <si>
    <t>Auxiliar</t>
  </si>
  <si>
    <t>sri</t>
  </si>
  <si>
    <t>r2</t>
  </si>
  <si>
    <t>sti</t>
  </si>
  <si>
    <t>y=a1*x+a0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</si>
</sst>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2" xfId="2" applyAlignment="1">
      <alignment horizontal="center"/>
    </xf>
    <xf numFmtId="0" fontId="3" fillId="0" borderId="0" xfId="0" applyFont="1"/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vs. % Elongacion, 1er orden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1'!$C$2</c:f>
              <c:strCache>
                <c:ptCount val="1"/>
                <c:pt idx="0">
                  <c:v>% Elongacion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0997375328087"/>
                  <c:y val="-1.32833916593759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1'!$B$3:$B$7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1'!$C$3:$C$7</c:f>
              <c:numCache>
                <c:formatCode>General</c:formatCode>
                <c:ptCount val="5"/>
                <c:pt idx="0">
                  <c:v>7.5</c:v>
                </c:pt>
                <c:pt idx="1">
                  <c:v>8.6</c:v>
                </c:pt>
                <c:pt idx="2">
                  <c:v>8.6999999999999993</c:v>
                </c:pt>
                <c:pt idx="3">
                  <c:v>10</c:v>
                </c:pt>
                <c:pt idx="4">
                  <c:v>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62-417C-A9F5-46A2CFF74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valAx>
        <c:axId val="859086159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8806383"/>
        <c:crosses val="autoZero"/>
        <c:crossBetween val="midCat"/>
      </c:valAx>
      <c:valAx>
        <c:axId val="145880638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Elongacion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5908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vs. % Elongacion, 3er orden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1'!$C$2</c:f>
              <c:strCache>
                <c:ptCount val="1"/>
                <c:pt idx="0">
                  <c:v>% Elongacion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32316754698846495"/>
                  <c:y val="4.244136448417602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1'!$B$3:$B$7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1'!$C$3:$C$7</c:f>
              <c:numCache>
                <c:formatCode>General</c:formatCode>
                <c:ptCount val="5"/>
                <c:pt idx="0">
                  <c:v>7.5</c:v>
                </c:pt>
                <c:pt idx="1">
                  <c:v>8.6</c:v>
                </c:pt>
                <c:pt idx="2">
                  <c:v>8.6999999999999993</c:v>
                </c:pt>
                <c:pt idx="3">
                  <c:v>10</c:v>
                </c:pt>
                <c:pt idx="4">
                  <c:v>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CA-4C97-95A4-5E4764369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valAx>
        <c:axId val="859086159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8806383"/>
        <c:crosses val="autoZero"/>
        <c:crossBetween val="midCat"/>
      </c:valAx>
      <c:valAx>
        <c:axId val="145880638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Elongacion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5908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185737</xdr:rowOff>
    </xdr:from>
    <xdr:to>
      <xdr:col>12</xdr:col>
      <xdr:colOff>0</xdr:colOff>
      <xdr:row>14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0081A3-BF8B-275C-5834-37D2C0566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21</xdr:col>
      <xdr:colOff>0</xdr:colOff>
      <xdr:row>15</xdr:row>
      <xdr:rowOff>4763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F63F1D-CA1F-4806-BF37-F97581EC39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DE6A-1411-4839-8387-BDA33BFEB7F5}">
  <dimension ref="A2:C18"/>
  <sheetViews>
    <sheetView zoomScale="130" zoomScaleNormal="130" workbookViewId="0">
      <selection activeCell="B16" sqref="B16:C18"/>
    </sheetView>
  </sheetViews>
  <sheetFormatPr defaultRowHeight="15" x14ac:dyDescent="0.25"/>
  <cols>
    <col min="2" max="2" width="16.140625" bestFit="1" customWidth="1"/>
    <col min="3" max="3" width="14.42578125" bestFit="1" customWidth="1"/>
  </cols>
  <sheetData>
    <row r="2" spans="1:3" ht="18" thickBot="1" x14ac:dyDescent="0.35">
      <c r="B2" s="1" t="s">
        <v>1</v>
      </c>
      <c r="C2" s="1" t="s">
        <v>0</v>
      </c>
    </row>
    <row r="3" spans="1:3" ht="15.75" thickTop="1" x14ac:dyDescent="0.25">
      <c r="B3">
        <v>200</v>
      </c>
      <c r="C3">
        <v>7.5</v>
      </c>
    </row>
    <row r="4" spans="1:3" x14ac:dyDescent="0.25">
      <c r="B4">
        <v>250</v>
      </c>
      <c r="C4">
        <v>8.6</v>
      </c>
    </row>
    <row r="5" spans="1:3" x14ac:dyDescent="0.25">
      <c r="B5">
        <v>300</v>
      </c>
      <c r="C5">
        <v>8.6999999999999993</v>
      </c>
    </row>
    <row r="6" spans="1:3" x14ac:dyDescent="0.25">
      <c r="B6">
        <v>375</v>
      </c>
      <c r="C6">
        <v>10</v>
      </c>
    </row>
    <row r="7" spans="1:3" x14ac:dyDescent="0.25">
      <c r="B7">
        <v>425</v>
      </c>
      <c r="C7">
        <v>11.3</v>
      </c>
    </row>
    <row r="9" spans="1:3" ht="15.75" thickBot="1" x14ac:dyDescent="0.3">
      <c r="B9" s="2" t="s">
        <v>2</v>
      </c>
      <c r="C9" s="2"/>
    </row>
    <row r="10" spans="1:3" x14ac:dyDescent="0.25">
      <c r="B10">
        <f t="array" ref="B10:C14">LINEST(C3:C7,B3:B7,1,1)</f>
        <v>1.568421052631579E-2</v>
      </c>
      <c r="C10">
        <v>4.3578947368421037</v>
      </c>
    </row>
    <row r="11" spans="1:3" x14ac:dyDescent="0.25">
      <c r="B11">
        <v>1.9225197817033688E-3</v>
      </c>
      <c r="C11">
        <v>0.61625681128847487</v>
      </c>
    </row>
    <row r="12" spans="1:3" x14ac:dyDescent="0.25">
      <c r="A12" t="s">
        <v>3</v>
      </c>
      <c r="B12">
        <v>0.95686895057015486</v>
      </c>
      <c r="C12">
        <v>0.35056345622740764</v>
      </c>
    </row>
    <row r="13" spans="1:3" x14ac:dyDescent="0.25">
      <c r="B13">
        <v>66.555460385438849</v>
      </c>
      <c r="C13">
        <v>3</v>
      </c>
    </row>
    <row r="14" spans="1:3" x14ac:dyDescent="0.25">
      <c r="B14">
        <v>8.179315789473689</v>
      </c>
      <c r="C14">
        <v>0.36868421052631672</v>
      </c>
    </row>
    <row r="16" spans="1:3" ht="15.75" thickBot="1" x14ac:dyDescent="0.3">
      <c r="B16" s="2" t="s">
        <v>4</v>
      </c>
      <c r="C16" s="2"/>
    </row>
    <row r="17" spans="2:3" x14ac:dyDescent="0.25">
      <c r="B17" t="s">
        <v>5</v>
      </c>
      <c r="C17">
        <f>400*B10+C10</f>
        <v>10.631578947368419</v>
      </c>
    </row>
    <row r="18" spans="2:3" x14ac:dyDescent="0.25">
      <c r="B18" t="s">
        <v>6</v>
      </c>
      <c r="C18">
        <f>0.0000006*400^3-0.0005*400^2+0.1615*400-8.6683</f>
        <v>14.331700000000007</v>
      </c>
    </row>
  </sheetData>
  <mergeCells count="2">
    <mergeCell ref="B9:C9"/>
    <mergeCell ref="B16:C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998F-512A-44C2-97CA-851E1823527A}">
  <dimension ref="B2:O25"/>
  <sheetViews>
    <sheetView tabSelected="1" zoomScale="130" zoomScaleNormal="130" workbookViewId="0">
      <selection activeCell="E11" sqref="E11"/>
    </sheetView>
  </sheetViews>
  <sheetFormatPr defaultRowHeight="15" x14ac:dyDescent="0.25"/>
  <cols>
    <col min="2" max="2" width="16.140625" bestFit="1" customWidth="1"/>
    <col min="3" max="3" width="14.42578125" bestFit="1" customWidth="1"/>
  </cols>
  <sheetData>
    <row r="2" spans="2:15" ht="18" thickBot="1" x14ac:dyDescent="0.35">
      <c r="B2" s="1" t="s">
        <v>1</v>
      </c>
      <c r="C2" s="1" t="s">
        <v>0</v>
      </c>
      <c r="F2" s="2" t="s">
        <v>4</v>
      </c>
      <c r="G2" s="2"/>
      <c r="N2" t="s">
        <v>20</v>
      </c>
    </row>
    <row r="3" spans="2:15" ht="15.75" thickTop="1" x14ac:dyDescent="0.25">
      <c r="B3">
        <v>200</v>
      </c>
      <c r="C3">
        <v>7.5</v>
      </c>
      <c r="F3" t="s">
        <v>5</v>
      </c>
      <c r="G3">
        <f>400*C17+C18</f>
        <v>10.631578947368428</v>
      </c>
      <c r="N3" t="s">
        <v>21</v>
      </c>
      <c r="O3">
        <f>(B3-$C$18-$C$17*$C$14)^2</f>
        <v>36397.008399999999</v>
      </c>
    </row>
    <row r="4" spans="2:15" x14ac:dyDescent="0.25">
      <c r="B4">
        <v>250</v>
      </c>
      <c r="C4">
        <v>8.6</v>
      </c>
      <c r="O4">
        <f>(B4-$C$18-$C$17*C4)^2</f>
        <v>60273.795588985726</v>
      </c>
    </row>
    <row r="5" spans="2:15" x14ac:dyDescent="0.25">
      <c r="B5">
        <v>300</v>
      </c>
      <c r="C5">
        <v>8.6999999999999993</v>
      </c>
      <c r="O5">
        <f>(B5-$C$18-$C$17*C5)^2</f>
        <v>87323.590737215418</v>
      </c>
    </row>
    <row r="6" spans="2:15" x14ac:dyDescent="0.25">
      <c r="B6">
        <v>375</v>
      </c>
      <c r="C6">
        <v>10</v>
      </c>
      <c r="O6">
        <f>(B6-$C$18-$C$17*C6)^2</f>
        <v>137259.33021717455</v>
      </c>
    </row>
    <row r="7" spans="2:15" x14ac:dyDescent="0.25">
      <c r="B7">
        <v>425</v>
      </c>
      <c r="C7">
        <v>11.3</v>
      </c>
      <c r="O7">
        <f>(B7-$C$18-$C$17*C7)^2</f>
        <v>176790.71000227914</v>
      </c>
    </row>
    <row r="9" spans="2:15" x14ac:dyDescent="0.25">
      <c r="B9" t="s">
        <v>7</v>
      </c>
      <c r="C9">
        <f>COUNT(B3:B7)</f>
        <v>5</v>
      </c>
      <c r="N9" t="s">
        <v>23</v>
      </c>
      <c r="O9">
        <f>(B3-$C$15)^2</f>
        <v>36397.008399999999</v>
      </c>
    </row>
    <row r="10" spans="2:15" x14ac:dyDescent="0.25">
      <c r="B10" t="s">
        <v>8</v>
      </c>
      <c r="C10">
        <f>C3*B3+B4*C4+C5*B5+B6*C6+B7*C7</f>
        <v>14812.5</v>
      </c>
      <c r="O10">
        <f>(B4-$C$15)^2</f>
        <v>57975.008399999999</v>
      </c>
    </row>
    <row r="11" spans="2:15" x14ac:dyDescent="0.25">
      <c r="B11" t="s">
        <v>9</v>
      </c>
      <c r="C11">
        <f>SUM(B3:B7)</f>
        <v>1550</v>
      </c>
      <c r="O11">
        <f>(B5-$C$15)^2</f>
        <v>84553.008399999977</v>
      </c>
    </row>
    <row r="12" spans="2:15" x14ac:dyDescent="0.25">
      <c r="B12" t="s">
        <v>10</v>
      </c>
      <c r="C12">
        <f>SUM(C3:C7)</f>
        <v>46.099999999999994</v>
      </c>
      <c r="O12">
        <f>(B6-$C$15)^2</f>
        <v>133795.00839999999</v>
      </c>
    </row>
    <row r="13" spans="2:15" x14ac:dyDescent="0.25">
      <c r="B13" t="s">
        <v>11</v>
      </c>
      <c r="C13">
        <f>B3^2+B4^2+B5^2+B6^2+B7^2</f>
        <v>513750</v>
      </c>
      <c r="O13">
        <f>(B7-$C$15)^2</f>
        <v>172873.00839999999</v>
      </c>
    </row>
    <row r="14" spans="2:15" x14ac:dyDescent="0.25">
      <c r="B14" t="s">
        <v>17</v>
      </c>
      <c r="C14">
        <f>C11/C9</f>
        <v>310</v>
      </c>
    </row>
    <row r="15" spans="2:15" x14ac:dyDescent="0.25">
      <c r="B15" t="s">
        <v>18</v>
      </c>
      <c r="C15">
        <f>C12/C9</f>
        <v>9.2199999999999989</v>
      </c>
    </row>
    <row r="17" spans="2:4" x14ac:dyDescent="0.25">
      <c r="B17" s="3" t="s">
        <v>12</v>
      </c>
      <c r="C17">
        <f>(C9*C10-C11*C12)/(C9*C13-C11^2)</f>
        <v>1.5684210526315877E-2</v>
      </c>
      <c r="D17" t="s">
        <v>14</v>
      </c>
    </row>
    <row r="18" spans="2:4" x14ac:dyDescent="0.25">
      <c r="B18" s="3" t="s">
        <v>13</v>
      </c>
      <c r="C18">
        <f>C15-C14*C17</f>
        <v>4.3578947368420771</v>
      </c>
      <c r="D18" t="s">
        <v>15</v>
      </c>
    </row>
    <row r="19" spans="2:4" x14ac:dyDescent="0.25">
      <c r="B19" t="s">
        <v>24</v>
      </c>
    </row>
    <row r="21" spans="2:4" x14ac:dyDescent="0.25">
      <c r="B21" t="s">
        <v>16</v>
      </c>
      <c r="C21">
        <f>SUM(O9:O13)</f>
        <v>485593.04199999996</v>
      </c>
    </row>
    <row r="22" spans="2:4" x14ac:dyDescent="0.25">
      <c r="B22" t="s">
        <v>19</v>
      </c>
      <c r="C22">
        <f>SUM(O3:O7)</f>
        <v>498044.43494565482</v>
      </c>
    </row>
    <row r="25" spans="2:4" x14ac:dyDescent="0.25">
      <c r="B25" t="s">
        <v>22</v>
      </c>
      <c r="C25">
        <f>(C21-C22)/(C21)</f>
        <v>-2.5641621416920685E-2</v>
      </c>
    </row>
  </sheetData>
  <mergeCells count="1"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Problema 1</vt:lpstr>
      <vt:lpstr>Problema 1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Martin Heim</dc:creator>
  <cp:lastModifiedBy>Germán Martin Heim</cp:lastModifiedBy>
  <dcterms:created xsi:type="dcterms:W3CDTF">2023-10-06T11:42:25Z</dcterms:created>
  <dcterms:modified xsi:type="dcterms:W3CDTF">2023-10-06T13:42:01Z</dcterms:modified>
</cp:coreProperties>
</file>