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6C6350FA-EB29-4F8B-A0E9-B1011FE78727}" xr6:coauthVersionLast="47" xr6:coauthVersionMax="47" xr10:uidLastSave="{00000000-0000-0000-0000-000000000000}"/>
  <bookViews>
    <workbookView xWindow="-120" yWindow="-120" windowWidth="29040" windowHeight="15840" xr2:uid="{29E01C68-212D-4757-AFEC-CB6D11FB63A1}"/>
  </bookViews>
  <sheets>
    <sheet name="Sheet1" sheetId="1" r:id="rId1"/>
  </sheets>
  <definedNames>
    <definedName name="solver_adj" localSheetId="0" hidden="1">Sheet1!$Q$3:$Q$4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Sheet1!$T$8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T4" i="1"/>
  <c r="T5" i="1"/>
  <c r="T6" i="1"/>
  <c r="T7" i="1"/>
  <c r="T3" i="1"/>
  <c r="F8" i="1"/>
  <c r="F7" i="1"/>
  <c r="L2" i="1"/>
  <c r="N6" i="1" s="1"/>
  <c r="T8" i="1" l="1"/>
  <c r="Q7" i="1" s="1"/>
  <c r="N3" i="1"/>
  <c r="N5" i="1"/>
  <c r="N4" i="1"/>
  <c r="N7" i="1"/>
  <c r="I4" i="1" l="1"/>
  <c r="I5" i="1"/>
  <c r="I6" i="1"/>
  <c r="I7" i="1"/>
  <c r="I3" i="1"/>
  <c r="I8" i="1" l="1"/>
  <c r="L4" i="1" s="1"/>
  <c r="L3" i="1" l="1"/>
  <c r="L6" i="1" s="1"/>
</calcChain>
</file>

<file path=xl/sharedStrings.xml><?xml version="1.0" encoding="utf-8"?>
<sst xmlns="http://schemas.openxmlformats.org/spreadsheetml/2006/main" count="22" uniqueCount="18">
  <si>
    <t>t (min)</t>
  </si>
  <si>
    <t>Nb</t>
  </si>
  <si>
    <t>N</t>
  </si>
  <si>
    <t>Diferencias cuadradas</t>
  </si>
  <si>
    <t>Suma (FO)</t>
  </si>
  <si>
    <t>Sr</t>
  </si>
  <si>
    <t>St</t>
  </si>
  <si>
    <t>Yraya</t>
  </si>
  <si>
    <t>(Yi-Yraya)^2</t>
  </si>
  <si>
    <t>R^2</t>
  </si>
  <si>
    <t>Estimación t=35</t>
  </si>
  <si>
    <t>Interpolación lineal</t>
  </si>
  <si>
    <t>Modelo exponcial</t>
  </si>
  <si>
    <t>Modelo exponencial</t>
  </si>
  <si>
    <t>Modelo potencial</t>
  </si>
  <si>
    <t>N0</t>
  </si>
  <si>
    <t>Beta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</si>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</sst>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2" fillId="0" borderId="0" xfId="0" applyFont="1"/>
    <xf numFmtId="0" fontId="0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vs.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Nb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15000</c:v>
                </c:pt>
                <c:pt idx="1">
                  <c:v>215000</c:v>
                </c:pt>
                <c:pt idx="2">
                  <c:v>335000</c:v>
                </c:pt>
                <c:pt idx="3">
                  <c:v>480000</c:v>
                </c:pt>
                <c:pt idx="4">
                  <c:v>770000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4-4537-B8F7-253353F8687D}"/>
            </c:ext>
          </c:extLst>
        </c:ser>
        <c:ser>
          <c:idx val="1"/>
          <c:order val="1"/>
          <c:tx>
            <c:v>Modelo exponencial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"/>
              <c:pt idx="0">
                <c:v>35</c:v>
              </c:pt>
            </c:numLit>
          </c:xVal>
          <c:yVal>
            <c:numRef>
              <c:f>Sheet1!$F$7</c:f>
              <c:numCache>
                <c:formatCode>General</c:formatCode>
                <c:ptCount val="1"/>
                <c:pt idx="0">
                  <c:v>375694.01516544819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4-4537-B8F7-253353F8687D}"/>
            </c:ext>
          </c:extLst>
        </c:ser>
        <c:ser>
          <c:idx val="2"/>
          <c:order val="2"/>
          <c:tx>
            <c:v>Interpolacion lineal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"/>
              <c:pt idx="0">
                <c:v>35</c:v>
              </c:pt>
            </c:numLit>
          </c:xVal>
          <c:yVal>
            <c:numRef>
              <c:f>Sheet1!$F$8</c:f>
              <c:numCache>
                <c:formatCode>General</c:formatCode>
                <c:ptCount val="1"/>
                <c:pt idx="0">
                  <c:v>451750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4-4537-B8F7-253353F8687D}"/>
            </c:ext>
          </c:extLst>
        </c:ser>
        <c:ser>
          <c:idx val="3"/>
          <c:order val="3"/>
          <c:tx>
            <c:v>Modelo potencial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"/>
              <c:pt idx="0">
                <c:v>35</c:v>
              </c:pt>
            </c:numLit>
          </c:xVal>
          <c:yVal>
            <c:numRef>
              <c:f>Sheet1!$F$9</c:f>
              <c:numCache>
                <c:formatCode>General</c:formatCode>
                <c:ptCount val="1"/>
                <c:pt idx="0">
                  <c:v>420390.81373211258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64-4537-B8F7-253353F8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84416"/>
        <c:axId val="687499424"/>
      </c:scatterChart>
      <c:valAx>
        <c:axId val="2111084416"/>
        <c:scaling>
          <c:orientation val="minMax"/>
          <c:max val="50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7499424"/>
        <c:crosses val="autoZero"/>
        <c:crossBetween val="midCat"/>
      </c:valAx>
      <c:valAx>
        <c:axId val="687499424"/>
        <c:scaling>
          <c:orientation val="minMax"/>
          <c:max val="8000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10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486DD-5652-5969-D786-9C653562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D66E-F57A-4096-AA3D-0AF40BAA9B8F}">
  <dimension ref="B2:T9"/>
  <sheetViews>
    <sheetView tabSelected="1" workbookViewId="0">
      <selection activeCell="L25" sqref="L25"/>
    </sheetView>
  </sheetViews>
  <sheetFormatPr defaultRowHeight="15" x14ac:dyDescent="0.25"/>
  <cols>
    <col min="5" max="5" width="19.5703125" bestFit="1" customWidth="1"/>
    <col min="6" max="6" width="10" bestFit="1" customWidth="1"/>
    <col min="7" max="7" width="10.140625" bestFit="1" customWidth="1"/>
    <col min="8" max="8" width="13" customWidth="1"/>
    <col min="9" max="9" width="20.5703125" bestFit="1" customWidth="1"/>
    <col min="11" max="11" width="12" bestFit="1" customWidth="1"/>
    <col min="13" max="13" width="9.85546875" customWidth="1"/>
    <col min="14" max="14" width="12" bestFit="1" customWidth="1"/>
    <col min="16" max="16" width="10.140625" customWidth="1"/>
    <col min="17" max="17" width="11.42578125" customWidth="1"/>
    <col min="19" max="19" width="10.140625" bestFit="1" customWidth="1"/>
    <col min="20" max="20" width="20.5703125" bestFit="1" customWidth="1"/>
  </cols>
  <sheetData>
    <row r="2" spans="2:20" ht="18" thickBot="1" x14ac:dyDescent="0.35">
      <c r="B2" s="1" t="s">
        <v>0</v>
      </c>
      <c r="C2" s="1" t="s">
        <v>1</v>
      </c>
      <c r="E2" s="2" t="s">
        <v>12</v>
      </c>
      <c r="F2" s="2"/>
      <c r="I2" s="3" t="s">
        <v>3</v>
      </c>
      <c r="K2" t="s">
        <v>7</v>
      </c>
      <c r="L2">
        <f>AVERAGE(C3:C7)</f>
        <v>363000</v>
      </c>
      <c r="N2" t="s">
        <v>8</v>
      </c>
      <c r="P2" s="2" t="s">
        <v>14</v>
      </c>
      <c r="Q2" s="2"/>
      <c r="T2" s="3" t="s">
        <v>3</v>
      </c>
    </row>
    <row r="3" spans="2:20" ht="15.75" thickTop="1" x14ac:dyDescent="0.25">
      <c r="B3">
        <v>10</v>
      </c>
      <c r="C3">
        <v>15000</v>
      </c>
      <c r="E3" s="3" t="s">
        <v>2</v>
      </c>
      <c r="F3">
        <v>68328.226490545814</v>
      </c>
      <c r="I3">
        <f>(C3-$F$3*EXP($F$4*B3))^2</f>
        <v>9253988087.7946415</v>
      </c>
      <c r="K3" t="s">
        <v>6</v>
      </c>
      <c r="L3">
        <f>SUM(N3:N7)</f>
        <v>323130000000</v>
      </c>
      <c r="N3">
        <f>(C3-$L$2)^2</f>
        <v>121104000000</v>
      </c>
      <c r="P3" s="3" t="s">
        <v>15</v>
      </c>
      <c r="Q3">
        <v>1287.5356919028998</v>
      </c>
      <c r="T3">
        <f>(C3-$Q$3*B3^$Q$4)^2</f>
        <v>1574788899.2372892</v>
      </c>
    </row>
    <row r="4" spans="2:20" x14ac:dyDescent="0.25">
      <c r="B4">
        <v>20</v>
      </c>
      <c r="C4">
        <v>215000</v>
      </c>
      <c r="E4" s="3" t="s">
        <v>17</v>
      </c>
      <c r="F4">
        <v>4.8698630549630001E-2</v>
      </c>
      <c r="I4">
        <f>(C4-$F$3*EXP($F$4*B4))^2</f>
        <v>1158480734.0614464</v>
      </c>
      <c r="K4" t="s">
        <v>5</v>
      </c>
      <c r="L4">
        <f>I8</f>
        <v>12152566210.763048</v>
      </c>
      <c r="N4">
        <f>(C4-$L$2)^2</f>
        <v>21904000000</v>
      </c>
      <c r="P4" s="3" t="s">
        <v>16</v>
      </c>
      <c r="Q4">
        <v>1.6280978999410887</v>
      </c>
      <c r="T4">
        <f t="shared" ref="T4:T7" si="0">(C4-$Q$3*B4^$Q$4)^2</f>
        <v>2113252020.3370004</v>
      </c>
    </row>
    <row r="5" spans="2:20" x14ac:dyDescent="0.25">
      <c r="B5">
        <v>30</v>
      </c>
      <c r="C5">
        <v>335000</v>
      </c>
      <c r="I5">
        <f>(C5-$F$3*EXP($F$4*B5))^2</f>
        <v>1640181614.7699492</v>
      </c>
      <c r="N5">
        <f>(C5-$L$2)^2</f>
        <v>784000000</v>
      </c>
      <c r="T5">
        <f t="shared" si="0"/>
        <v>62687030.243867651</v>
      </c>
    </row>
    <row r="6" spans="2:20" ht="18" thickBot="1" x14ac:dyDescent="0.35">
      <c r="B6">
        <v>40</v>
      </c>
      <c r="C6">
        <v>480000</v>
      </c>
      <c r="E6" s="2" t="s">
        <v>10</v>
      </c>
      <c r="F6" s="2"/>
      <c r="I6">
        <f>(C6-$F$3*EXP($F$4*B6))^2</f>
        <v>530061.1496555726</v>
      </c>
      <c r="K6" s="3" t="s">
        <v>9</v>
      </c>
      <c r="L6" s="3">
        <f>(L3-L4)/L3</f>
        <v>0.96239109271573964</v>
      </c>
      <c r="N6">
        <f>(C6-$L$2)^2</f>
        <v>13689000000</v>
      </c>
      <c r="T6">
        <f t="shared" si="0"/>
        <v>1804562022.2802725</v>
      </c>
    </row>
    <row r="7" spans="2:20" ht="15.75" thickTop="1" x14ac:dyDescent="0.25">
      <c r="B7">
        <v>50</v>
      </c>
      <c r="C7">
        <v>770000</v>
      </c>
      <c r="E7" s="3" t="s">
        <v>13</v>
      </c>
      <c r="F7">
        <f>F3*EXP(F4*35)</f>
        <v>375694.01516544819</v>
      </c>
      <c r="I7">
        <f>(C7-$F$3*EXP($F$4*B7))^2</f>
        <v>99385712.987354502</v>
      </c>
      <c r="N7">
        <f>(C7-$L$2)^2</f>
        <v>165649000000</v>
      </c>
      <c r="P7" s="3" t="s">
        <v>9</v>
      </c>
      <c r="Q7" s="3">
        <f>(L3-T8)/L3</f>
        <v>0.981732756840903</v>
      </c>
      <c r="T7">
        <f t="shared" si="0"/>
        <v>347404309.90061003</v>
      </c>
    </row>
    <row r="8" spans="2:20" x14ac:dyDescent="0.25">
      <c r="E8" s="3" t="s">
        <v>11</v>
      </c>
      <c r="F8">
        <f>_xlfn.FORECAST.LINEAR(35,C3:C7,B3:B7)</f>
        <v>451750</v>
      </c>
      <c r="H8" s="3" t="s">
        <v>4</v>
      </c>
      <c r="I8" s="3">
        <f>SUM(I3:I7)</f>
        <v>12152566210.763048</v>
      </c>
      <c r="S8" s="3" t="s">
        <v>4</v>
      </c>
      <c r="T8">
        <f>SUM(T3:T7)</f>
        <v>5902694281.9990396</v>
      </c>
    </row>
    <row r="9" spans="2:20" x14ac:dyDescent="0.25">
      <c r="E9" s="3" t="s">
        <v>14</v>
      </c>
      <c r="F9">
        <f>Q3*35^Q4</f>
        <v>420390.81373211258</v>
      </c>
      <c r="S9" s="4"/>
    </row>
  </sheetData>
  <mergeCells count="3">
    <mergeCell ref="E2:F2"/>
    <mergeCell ref="E6:F6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Martin Heim</dc:creator>
  <cp:lastModifiedBy>Germán Martin Heim</cp:lastModifiedBy>
  <dcterms:created xsi:type="dcterms:W3CDTF">2023-10-26T11:52:51Z</dcterms:created>
  <dcterms:modified xsi:type="dcterms:W3CDTF">2023-10-26T12:12:00Z</dcterms:modified>
</cp:coreProperties>
</file>