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20.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1.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ermano-Silva\Documents\GitHub\Curso_Excel\Documentos\"/>
    </mc:Choice>
  </mc:AlternateContent>
  <xr:revisionPtr revIDLastSave="0" documentId="13_ncr:1_{0B8EB4D5-32B5-4374-8087-F846F1721F5F}" xr6:coauthVersionLast="47" xr6:coauthVersionMax="47" xr10:uidLastSave="{00000000-0000-0000-0000-000000000000}"/>
  <bookViews>
    <workbookView xWindow="-120" yWindow="-120" windowWidth="20730" windowHeight="11040" activeTab="1" xr2:uid="{00000000-000D-0000-FFFF-FFFF00000000}"/>
  </bookViews>
  <sheets>
    <sheet name="Menu" sheetId="1" r:id="rId1"/>
    <sheet name="Formatação" sheetId="2" r:id="rId2"/>
    <sheet name="Operações Básicas" sheetId="3" r:id="rId3"/>
    <sheet name="Colar Especial" sheetId="5" r:id="rId4"/>
    <sheet name="Autopreenchimento" sheetId="7" r:id="rId5"/>
    <sheet name="Trancamento" sheetId="8" r:id="rId6"/>
    <sheet name="Funções E e OU" sheetId="9" r:id="rId7"/>
    <sheet name="Formatação Condicional" sheetId="10" r:id="rId8"/>
    <sheet name="Função SE" sheetId="11" r:id="rId9"/>
    <sheet name="Filtragem" sheetId="12" r:id="rId10"/>
    <sheet name="Classificação" sheetId="13" r:id="rId11"/>
    <sheet name="Gráficos" sheetId="14" r:id="rId12"/>
    <sheet name="Validação de Dados" sheetId="15" r:id="rId13"/>
    <sheet name="Filtro Avançado" sheetId="17" r:id="rId14"/>
    <sheet name="Classificação Avançada" sheetId="18" r:id="rId15"/>
    <sheet name="CONT.SE" sheetId="19" r:id="rId16"/>
    <sheet name="SOMASE E MÉDIASE" sheetId="20" r:id="rId17"/>
    <sheet name="CONT.SES e MÉDIASES" sheetId="21" r:id="rId18"/>
    <sheet name="PROCV e PROCH" sheetId="22" r:id="rId19"/>
    <sheet name="Tabela Dinâmica" sheetId="23" r:id="rId20"/>
    <sheet name="Gráfico Dinâmico" sheetId="24" r:id="rId21"/>
  </sheets>
  <definedNames>
    <definedName name="_xlnm._FilterDatabase" localSheetId="14" hidden="1">'Classificação Avançada'!$B$8:$F$28</definedName>
    <definedName name="_xlnm._FilterDatabase" localSheetId="15" hidden="1">'CONT.SE'!$B$8:$F$28</definedName>
    <definedName name="_xlnm._FilterDatabase" localSheetId="17" hidden="1">'CONT.SES e MÉDIASES'!$B$8:$F$28</definedName>
    <definedName name="_xlnm._FilterDatabase" localSheetId="13" hidden="1">'Filtro Avançado'!$B$8:$F$28</definedName>
    <definedName name="_xlnm._FilterDatabase" localSheetId="20" hidden="1">'Gráfico Dinâmico'!$C$8:$F$18</definedName>
    <definedName name="_xlnm._FilterDatabase" localSheetId="18" hidden="1">'PROCV e PROCH'!$C$8:$F$18</definedName>
    <definedName name="_xlnm._FilterDatabase" localSheetId="16" hidden="1">'SOMASE E MÉDIASE'!$B$8:$F$28</definedName>
    <definedName name="_xlnm._FilterDatabase" localSheetId="19" hidden="1">'Tabela Dinâmica'!$C$8:$F$18</definedName>
    <definedName name="_xlnm.Extract" localSheetId="14">'Classificação Avançada'!$H$12:$L$12</definedName>
    <definedName name="_xlnm.Extract" localSheetId="15">'CONT.SE'!$H$12:$K$12</definedName>
    <definedName name="_xlnm.Extract" localSheetId="17">'CONT.SES e MÉDIASES'!$H$12:$K$12</definedName>
    <definedName name="_xlnm.Extract" localSheetId="13">'Filtro Avançado'!$H$12:$L$12</definedName>
    <definedName name="_xlnm.Extract" localSheetId="20">'Gráfico Dinâmico'!$G$12:$J$12</definedName>
    <definedName name="_xlnm.Extract" localSheetId="18">'PROCV e PROCH'!$G$12:$J$12</definedName>
    <definedName name="_xlnm.Extract" localSheetId="16">'SOMASE E MÉDIASE'!$H$12:$K$12</definedName>
    <definedName name="_xlnm.Extract" localSheetId="19">'Tabela Dinâmica'!$G$12:$J$12</definedName>
    <definedName name="_xlnm.Criteria" localSheetId="14">'Classificação Avançada'!$H$8:$L$9</definedName>
    <definedName name="_xlnm.Criteria" localSheetId="15">'CONT.SE'!$H$8:$K$9</definedName>
    <definedName name="_xlnm.Criteria" localSheetId="17">'CONT.SES e MÉDIASES'!$H$8:$K$9</definedName>
    <definedName name="_xlnm.Criteria" localSheetId="13">'Filtro Avançado'!$H$8:$L$9</definedName>
    <definedName name="_xlnm.Criteria" localSheetId="20">'Gráfico Dinâmico'!$H$8:$K$9</definedName>
    <definedName name="_xlnm.Criteria" localSheetId="18">'PROCV e PROCH'!$H$8:$K$9</definedName>
    <definedName name="_xlnm.Criteria" localSheetId="16">'SOMASE E MÉDIASE'!$H$8:$K$9</definedName>
    <definedName name="_xlnm.Criteria" localSheetId="19">'Tabela Dinâmica'!$H$8:$K$9</definedName>
  </definedNames>
  <calcPr calcId="191029"/>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21" l="1"/>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G16" i="8" l="1"/>
  <c r="H16" i="8"/>
  <c r="F17" i="8"/>
  <c r="F18" i="8"/>
  <c r="F16" i="8"/>
  <c r="C16" i="8"/>
  <c r="D16" i="8"/>
  <c r="B17" i="8"/>
  <c r="B18" i="8"/>
  <c r="B16" i="8"/>
  <c r="F12" i="8"/>
  <c r="F13" i="8"/>
  <c r="G11" i="8"/>
  <c r="H11" i="8"/>
  <c r="F11" i="8"/>
  <c r="C11" i="8"/>
  <c r="D11" i="8"/>
  <c r="B11" i="8"/>
  <c r="B12" i="8"/>
  <c r="B13" i="8"/>
  <c r="H26" i="5" l="1"/>
  <c r="I26" i="5"/>
  <c r="H21" i="3" l="1"/>
  <c r="H22" i="3"/>
  <c r="H23" i="3"/>
  <c r="H24" i="3"/>
  <c r="H20" i="3"/>
  <c r="H13" i="3"/>
  <c r="H14" i="3"/>
  <c r="H15" i="3"/>
  <c r="H16" i="3"/>
  <c r="H12" i="3"/>
  <c r="D21" i="3"/>
  <c r="D22" i="3"/>
  <c r="D23" i="3"/>
  <c r="D24" i="3"/>
  <c r="D20" i="3"/>
  <c r="D13" i="3"/>
  <c r="D14" i="3"/>
  <c r="D15"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tc={AB0D5BDC-4E18-4537-82F7-F91C00C5E887}</author>
    <author>tc={F8DC440D-1EDE-46B5-AE6D-F03E353A28D4}</author>
    <author>tc={DF1C9C28-2193-436C-A2AE-E9F1C7794D35}</author>
  </authors>
  <commentList>
    <comment ref="I21" authorId="0" shapeId="0" xr:uid="{AB0D5BDC-4E18-4537-82F7-F91C00C5E887}">
      <text>
        <t>[Comentário encadeado]
Sua versão do Excel permite que você leia este comentário encadeado, no entanto, as edições serão removidas se o arquivo for aberto em uma versão mais recente do Excel. Saiba mais: https://go.microsoft.com/fwlink/?linkid=870924
Comentário:
    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text>
    </comment>
    <comment ref="I23" authorId="1" shapeId="0" xr:uid="{F8DC440D-1EDE-46B5-AE6D-F03E353A28D4}">
      <text>
        <t>[Comentário encadeado]
Sua versão do Excel permite que você leia este comentário encadeado, no entanto, as edições serão removidas se o arquivo for aberto em uma versão mais recente do Excel. Saiba mais: https://go.microsoft.com/fwlink/?linkid=870924
Comentário:
    A atividade para o aluno é modificar os filtros e testar as diversas opções, tanto como vários filtros em uma única linha que seria apenas uma filtragem completa, quanto filtros em várias linhas que seriam filtragens independentes.</t>
      </text>
    </comment>
    <comment ref="I25" authorId="2" shapeId="0" xr:uid="{DF1C9C28-2193-436C-A2AE-E9F1C7794D35}">
      <text>
        <t>[Comentário encadeado]
Sua versão do Excel permite que você leia este comentário encadeado, no entanto, as edições serão removidas se o arquivo for aberto em uma versão mais recente do Excel. Saiba mais: https://go.microsoft.com/fwlink/?linkid=870924
Comentário:
    Caso o usuário queira fazer mais de uma filtragem, filtrando diversos itens basta colocar as outras opçãos nas linhas abaixo da primeira filtragem. Cada linha irá representar uma filtragem independente da outra. Então uma não irá interferir na outra, elas serão somadas.</t>
      </text>
    </comment>
  </commentList>
</comments>
</file>

<file path=xl/sharedStrings.xml><?xml version="1.0" encoding="utf-8"?>
<sst xmlns="http://schemas.openxmlformats.org/spreadsheetml/2006/main" count="884" uniqueCount="268">
  <si>
    <t>Menu - Lista de Exercícios Excel - Do Básico ao Avançado</t>
  </si>
  <si>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</si>
  <si>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</si>
  <si>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</si>
  <si>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</si>
  <si>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</si>
  <si>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</si>
  <si>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</si>
  <si>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</si>
  <si>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</si>
  <si>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</si>
  <si>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</si>
  <si>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</si>
  <si>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</si>
  <si>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</si>
  <si>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</si>
  <si>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</si>
  <si>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</si>
  <si>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</si>
  <si>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</si>
  <si>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</si>
  <si>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</si>
  <si>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</si>
  <si>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</si>
  <si>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</si>
  <si>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</si>
  <si>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</si>
  <si>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</si>
  <si>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</si>
  <si>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</si>
  <si>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</si>
  <si>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</si>
  <si>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</si>
  <si>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</si>
  <si>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</si>
  <si>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</si>
  <si>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</si>
  <si>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</si>
  <si>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</si>
  <si>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</si>
  <si>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</si>
  <si>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</si>
  <si>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</si>
  <si>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</si>
  <si>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</si>
  <si>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</si>
  <si>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</si>
  <si>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</si>
  <si>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</si>
  <si>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</si>
  <si>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</si>
  <si>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</si>
  <si>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</si>
  <si>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</si>
  <si>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</si>
  <si>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</si>
  <si>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</si>
  <si>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</si>
  <si>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</si>
  <si>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</si>
  <si>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</si>
  <si>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</si>
  <si>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</si>
  <si>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</si>
  <si>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</si>
  <si>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</si>
  <si>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</si>
  <si>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</si>
  <si>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</si>
  <si>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</si>
  <si>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</si>
  <si>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</si>
  <si>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</si>
  <si>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</si>
  <si>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</si>
  <si>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</si>
  <si>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</si>
  <si>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</si>
  <si>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</si>
  <si>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</si>
  <si>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</si>
  <si>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</si>
  <si>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</si>
  <si>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</si>
  <si>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</si>
  <si>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Trancamento</t>
  </si>
  <si>
    <t>Será mostrado um exemplo que contém alguns valores para evidenciar o que acontece quando fazemos o trancamento e arrastamos as células trancadas.</t>
  </si>
  <si>
    <t>Exemplo de células</t>
  </si>
  <si>
    <t>Trancamento da Coluna J10</t>
  </si>
  <si>
    <t>Sem trancamento</t>
  </si>
  <si>
    <t>Trancamento da Linha J10</t>
  </si>
  <si>
    <t>Trancamento de Coluna e Linha J10</t>
  </si>
  <si>
    <t>Selecionando a primeira célula de cada um dos exemplos é possível observar como foi feito o trancamento de cada uma das partes, o aluno também pode utilizar o atalho F4 várias vezes até chegar no trancamento desejado</t>
  </si>
  <si>
    <t>O aluno irá igualar a primeira célula de cada uma das opções a célula em vermelho apenas alterando o trancamento e em seguida arrastando a célula para direita e para baixo para observar o que acontece com as células com cada um dos trancamentos.</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</si>
  <si>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</si>
  <si>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</si>
  <si>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</si>
  <si>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</si>
  <si>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</si>
  <si>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</si>
  <si>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</si>
  <si>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</si>
  <si>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</si>
  <si>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</si>
  <si>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</si>
  <si>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</si>
  <si>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</si>
  <si>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</si>
  <si>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</si>
  <si>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</si>
  <si>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</si>
  <si>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</si>
  <si>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</si>
  <si>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</si>
  <si>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</si>
  <si>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</si>
  <si>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</si>
  <si>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</si>
  <si>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</si>
  <si>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</si>
  <si>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</si>
  <si>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</si>
  <si>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</si>
  <si>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</si>
  <si>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</si>
  <si>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</si>
  <si>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</si>
  <si>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</si>
  <si>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</si>
  <si>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</si>
  <si>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</si>
  <si>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</si>
  <si>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</si>
  <si>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</si>
  <si>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</si>
  <si>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</si>
  <si>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</si>
  <si>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</si>
  <si>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</si>
  <si>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</si>
  <si>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</si>
  <si>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</si>
  <si>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</si>
  <si>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</si>
  <si>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</si>
  <si>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</si>
  <si>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</si>
  <si>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</si>
  <si>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</si>
  <si>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</si>
  <si>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</si>
  <si>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</si>
  <si>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</si>
  <si>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</si>
  <si>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</si>
  <si>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</si>
  <si>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</si>
  <si>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</si>
  <si>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</si>
  <si>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</si>
  <si>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</si>
  <si>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</si>
  <si>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</si>
  <si>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</si>
  <si>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</si>
  <si>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</si>
  <si>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</si>
  <si>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</si>
  <si>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</si>
  <si>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</si>
  <si>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</si>
  <si>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</si>
  <si>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</si>
  <si>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</si>
  <si>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</si>
  <si>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</si>
  <si>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</si>
  <si>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</si>
  <si>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</si>
  <si>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</si>
  <si>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</si>
  <si>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</si>
  <si>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</si>
  <si>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</si>
  <si>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</si>
  <si>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</si>
  <si>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</si>
  <si>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</si>
  <si>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</si>
  <si>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</si>
  <si>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</si>
  <si>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</si>
  <si>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</si>
  <si>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</si>
  <si>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</si>
  <si>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</si>
  <si>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</si>
  <si>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</si>
  <si>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</si>
  <si>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</si>
  <si>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</si>
  <si>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</si>
  <si>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</si>
  <si>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</si>
  <si>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</si>
  <si>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</si>
  <si>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</si>
  <si>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</si>
  <si>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</si>
  <si>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</si>
  <si>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</si>
  <si>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</si>
  <si>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</si>
  <si>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</si>
  <si>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</si>
  <si>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</si>
  <si>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</si>
  <si>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</si>
  <si>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</si>
  <si>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</si>
  <si>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</si>
  <si>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</si>
  <si>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</si>
  <si>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</si>
  <si>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</si>
  <si>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</si>
  <si>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</si>
  <si>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</si>
  <si>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</si>
  <si>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</si>
  <si>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</si>
  <si>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</si>
  <si>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</si>
  <si>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</si>
  <si>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</si>
  <si>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</si>
  <si>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</si>
  <si>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</si>
  <si>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</si>
  <si>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</si>
  <si>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</si>
  <si>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</si>
  <si>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</si>
  <si>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</si>
  <si>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</si>
  <si>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</si>
  <si>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</si>
  <si>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</si>
  <si>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</si>
  <si>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</si>
  <si>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</si>
  <si>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</si>
  <si>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</si>
  <si>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</si>
  <si>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</si>
  <si>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</si>
  <si>
    <t>Ao efetuar o autopreenchimento as células abaixo também ficarão da mesma cor, ou seja, o autopreenchimento também traz a formatação das células.</t>
  </si>
  <si>
    <t>Trancamento da Linha J11</t>
  </si>
  <si>
    <t>Trancamento da Coluna J11</t>
  </si>
  <si>
    <t>Trancamento de Coluna e Linha J11</t>
  </si>
  <si>
    <t>6 - Nova Regra... - Usar uma fórmula para determinar quais células devem ser formatadas - Fórmula =R9&gt;3 - Preenchimento da célula Azul</t>
  </si>
  <si>
    <t>Informação 1</t>
  </si>
  <si>
    <t>Informação 2</t>
  </si>
  <si>
    <t>Informação 3</t>
  </si>
  <si>
    <t>Abaixo o usuário poderá colocar o mouse em cima de cada uma das informações para ler as informações desta atividade.</t>
  </si>
  <si>
    <t>Condição 1</t>
  </si>
  <si>
    <t>CONT.SES</t>
  </si>
  <si>
    <t>MÉDIASES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</si>
</sst>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quot;R$&quot;#,##0.00;[Red]\-&quot;R$&quot;#,##0.00"/>
    <numFmt numFmtId="165" formatCode="_-&quot;R$&quot;* #,##0.00_-;\-&quot;R$&quot;* #,##0.00_-;_-&quot;R$&quot;* &quot;-&quot;??_-;_-@_-"/>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b/>
      <sz val="26"/>
      <color theme="1"/>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s>
  <fills count="12">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s>
  <cellStyleXfs count="3">
    <xf numFmtId="0" fontId="0" fillId="0" borderId="0"/>
    <xf numFmtId="165" fontId="12" fillId="0" borderId="0" applyFont="0" applyFill="0" applyBorder="0" applyAlignment="0" applyProtection="0"/>
    <xf numFmtId="9" fontId="12" fillId="0" borderId="0" applyFont="0" applyFill="0" applyBorder="0" applyAlignment="0" applyProtection="0"/>
  </cellStyleXfs>
  <cellXfs count="125">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0" borderId="0" xfId="0" applyFont="1" applyAlignment="1">
      <alignment horizontal="center" vertical="center"/>
    </xf>
    <xf numFmtId="0" fontId="10"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0" xfId="0" applyFont="1"/>
    <xf numFmtId="0" fontId="7" fillId="0" borderId="0" xfId="0" applyFont="1"/>
    <xf numFmtId="0" fontId="8"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0" fontId="0" fillId="0" borderId="1" xfId="0" applyBorder="1"/>
    <xf numFmtId="2" fontId="0" fillId="0" borderId="1" xfId="0" applyNumberFormat="1" applyBorder="1" applyAlignment="1">
      <alignment horizontal="center"/>
    </xf>
    <xf numFmtId="0" fontId="11" fillId="0" borderId="0" xfId="0" applyFont="1" applyAlignment="1">
      <alignment horizontal="center"/>
    </xf>
    <xf numFmtId="165" fontId="14" fillId="7" borderId="1" xfId="1" applyFont="1" applyFill="1" applyBorder="1" applyAlignment="1">
      <alignment horizontal="center"/>
    </xf>
    <xf numFmtId="9" fontId="13" fillId="6" borderId="1" xfId="2" applyFont="1" applyFill="1" applyBorder="1" applyAlignment="1">
      <alignment horizontal="center"/>
    </xf>
    <xf numFmtId="165" fontId="14" fillId="7" borderId="0" xfId="1" applyFont="1" applyFill="1" applyAlignment="1">
      <alignment horizontal="center"/>
    </xf>
    <xf numFmtId="9" fontId="13" fillId="6" borderId="0" xfId="2" applyFont="1" applyFill="1" applyAlignment="1">
      <alignment horizontal="center"/>
    </xf>
    <xf numFmtId="165" fontId="0" fillId="0" borderId="0" xfId="0" applyNumberFormat="1"/>
    <xf numFmtId="9" fontId="0" fillId="0" borderId="0" xfId="0" applyNumberFormat="1"/>
    <xf numFmtId="0" fontId="11" fillId="0" borderId="0" xfId="0" applyFont="1"/>
    <xf numFmtId="0" fontId="0" fillId="8" borderId="1" xfId="0" applyFill="1" applyBorder="1" applyAlignment="1">
      <alignment horizontal="center"/>
    </xf>
    <xf numFmtId="0" fontId="10" fillId="0" borderId="0" xfId="0" applyFont="1" applyAlignment="1">
      <alignment vertical="center" wrapText="1"/>
    </xf>
    <xf numFmtId="0" fontId="15" fillId="0" borderId="0" xfId="0" applyFont="1" applyAlignment="1">
      <alignment horizontal="center"/>
    </xf>
    <xf numFmtId="0" fontId="0" fillId="3" borderId="1" xfId="0" applyFill="1" applyBorder="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164" fontId="0" fillId="0" borderId="6" xfId="0" applyNumberFormat="1" applyBorder="1" applyAlignment="1">
      <alignment horizontal="center"/>
    </xf>
    <xf numFmtId="164"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4" fontId="0" fillId="8" borderId="6" xfId="0" applyNumberFormat="1" applyFill="1" applyBorder="1" applyAlignment="1">
      <alignment horizontal="center"/>
    </xf>
    <xf numFmtId="164"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6"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1" fillId="9" borderId="20" xfId="0" applyFont="1" applyFill="1" applyBorder="1" applyAlignment="1">
      <alignment horizontal="center"/>
    </xf>
    <xf numFmtId="0" fontId="21" fillId="9" borderId="21" xfId="0" applyFont="1" applyFill="1" applyBorder="1" applyAlignment="1">
      <alignment horizontal="center"/>
    </xf>
    <xf numFmtId="0" fontId="21" fillId="9" borderId="22" xfId="0" applyFont="1" applyFill="1" applyBorder="1" applyAlignment="1">
      <alignment horizontal="center"/>
    </xf>
    <xf numFmtId="0" fontId="19" fillId="0" borderId="0" xfId="0" applyFont="1"/>
    <xf numFmtId="0" fontId="0" fillId="9" borderId="14" xfId="0" applyFill="1" applyBorder="1"/>
    <xf numFmtId="0" fontId="0" fillId="4" borderId="14" xfId="0" applyFill="1" applyBorder="1"/>
    <xf numFmtId="0" fontId="22" fillId="10" borderId="24" xfId="0" applyFont="1" applyFill="1" applyBorder="1"/>
    <xf numFmtId="0" fontId="22" fillId="10" borderId="25" xfId="0" applyFont="1" applyFill="1" applyBorder="1"/>
    <xf numFmtId="0" fontId="22" fillId="10" borderId="26" xfId="0" applyFont="1" applyFill="1" applyBorder="1"/>
    <xf numFmtId="165" fontId="0" fillId="0" borderId="0" xfId="1" applyFont="1"/>
    <xf numFmtId="0" fontId="2" fillId="0" borderId="0" xfId="0" applyFont="1" applyAlignment="1">
      <alignment horizontal="left"/>
    </xf>
    <xf numFmtId="0" fontId="22" fillId="0" borderId="0" xfId="0" applyFont="1"/>
    <xf numFmtId="165" fontId="0" fillId="0" borderId="0" xfId="1" applyFont="1" applyFill="1" applyBorder="1"/>
    <xf numFmtId="0" fontId="2" fillId="0" borderId="0" xfId="0" applyFont="1" applyAlignment="1">
      <alignment horizontal="center"/>
    </xf>
    <xf numFmtId="0" fontId="0" fillId="0" borderId="0" xfId="0" applyAlignment="1">
      <alignment horizontal="center" vertical="center"/>
    </xf>
    <xf numFmtId="0" fontId="22" fillId="0" borderId="0" xfId="0" applyFont="1" applyAlignment="1">
      <alignment horizontal="center"/>
    </xf>
    <xf numFmtId="165" fontId="0" fillId="0" borderId="0" xfId="1" applyFont="1" applyFill="1" applyBorder="1" applyAlignment="1">
      <alignment horizontal="center"/>
    </xf>
    <xf numFmtId="165" fontId="0" fillId="0" borderId="0" xfId="1" applyFont="1" applyAlignment="1">
      <alignment horizontal="center" vertical="center"/>
    </xf>
    <xf numFmtId="0" fontId="2" fillId="11" borderId="1" xfId="0" applyFont="1" applyFill="1" applyBorder="1" applyAlignment="1">
      <alignment horizontal="center"/>
    </xf>
    <xf numFmtId="0" fontId="11"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44" fontId="0" fillId="0" borderId="0" xfId="0" applyNumberFormat="1"/>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28" xfId="0" applyBorder="1"/>
    <xf numFmtId="0" fontId="0" fillId="0" borderId="27" xfId="0" applyBorder="1" applyAlignment="1">
      <alignment horizontal="center"/>
    </xf>
    <xf numFmtId="0" fontId="0" fillId="0" borderId="28" xfId="0" applyBorder="1" applyAlignment="1">
      <alignment horizontal="center"/>
    </xf>
    <xf numFmtId="165" fontId="0" fillId="0" borderId="28" xfId="1" applyFont="1" applyBorder="1"/>
    <xf numFmtId="165" fontId="0" fillId="0" borderId="29" xfId="1" applyFont="1" applyBorder="1"/>
    <xf numFmtId="0" fontId="3" fillId="2" borderId="0" xfId="0" applyFont="1" applyFill="1" applyAlignment="1">
      <alignment horizontal="center" vertical="center"/>
    </xf>
    <xf numFmtId="0" fontId="4" fillId="2" borderId="0" xfId="0" applyFont="1" applyFill="1" applyAlignment="1">
      <alignment horizontal="center" vertic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0" fillId="0" borderId="0" xfId="0" applyAlignment="1">
      <alignment horizontal="left"/>
    </xf>
    <xf numFmtId="0" fontId="10" fillId="0" borderId="0" xfId="0" applyFont="1" applyAlignment="1">
      <alignment horizontal="center" vertical="center"/>
    </xf>
    <xf numFmtId="0" fontId="0" fillId="0" borderId="4" xfId="0" applyBorder="1" applyAlignment="1">
      <alignment horizontal="left"/>
    </xf>
    <xf numFmtId="0" fontId="11" fillId="0" borderId="0" xfId="0" applyFont="1" applyAlignment="1">
      <alignment horizontal="center"/>
    </xf>
    <xf numFmtId="0" fontId="16" fillId="0" borderId="0" xfId="0" applyFont="1" applyAlignment="1">
      <alignment horizontal="center" wrapText="1"/>
    </xf>
    <xf numFmtId="0" fontId="9" fillId="0" borderId="1" xfId="0" applyFont="1" applyBorder="1" applyAlignment="1">
      <alignment horizontal="center"/>
    </xf>
    <xf numFmtId="0" fontId="9" fillId="0" borderId="0" xfId="0" applyFont="1" applyAlignment="1">
      <alignment horizontal="left"/>
    </xf>
    <xf numFmtId="0" fontId="9" fillId="0" borderId="4" xfId="0" applyFont="1" applyBorder="1" applyAlignment="1">
      <alignment horizontal="left"/>
    </xf>
    <xf numFmtId="0" fontId="9" fillId="0" borderId="8" xfId="0" applyFont="1" applyBorder="1" applyAlignment="1">
      <alignment horizontal="left"/>
    </xf>
    <xf numFmtId="0" fontId="0" fillId="0" borderId="13" xfId="0" applyBorder="1" applyAlignment="1">
      <alignment horizontal="left"/>
    </xf>
    <xf numFmtId="0" fontId="10" fillId="0" borderId="0" xfId="0" applyFont="1" applyAlignment="1">
      <alignment horizontal="center" vertical="center" wrapText="1"/>
    </xf>
    <xf numFmtId="0" fontId="17" fillId="0" borderId="1" xfId="0" applyFont="1" applyBorder="1" applyAlignment="1">
      <alignment horizontal="center"/>
    </xf>
    <xf numFmtId="0" fontId="18"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vertical="center" wrapText="1"/>
    </xf>
    <xf numFmtId="0" fontId="20" fillId="0" borderId="0" xfId="0" applyFont="1" applyAlignment="1">
      <alignment horizontal="center" vertical="center" wrapText="1"/>
    </xf>
    <xf numFmtId="0" fontId="11" fillId="0" borderId="0" xfId="0" applyFont="1" applyAlignment="1">
      <alignment horizontal="center" vertical="center"/>
    </xf>
    <xf numFmtId="0" fontId="18"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2" fillId="0" borderId="0" xfId="0" applyFont="1" applyAlignment="1">
      <alignment horizontal="center"/>
    </xf>
    <xf numFmtId="0" fontId="7" fillId="0" borderId="0" xfId="0" applyFont="1" applyAlignment="1">
      <alignment horizontal="center" vertical="center" wrapText="1"/>
    </xf>
    <xf numFmtId="0" fontId="17" fillId="0" borderId="0" xfId="0" applyFont="1" applyAlignment="1">
      <alignment horizontal="center" vertical="center"/>
    </xf>
    <xf numFmtId="0" fontId="20" fillId="0" borderId="0" xfId="0" applyFont="1" applyAlignment="1">
      <alignment horizontal="center" wrapText="1"/>
    </xf>
  </cellXfs>
  <cellStyles count="3">
    <cellStyle name="Moeda" xfId="1" builtinId="4"/>
    <cellStyle name="Normal" xfId="0" builtinId="0"/>
    <cellStyle name="Porcentagem" xfId="2" builtinId="5"/>
  </cellStyles>
  <dxfs count="93">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[Lista_de_Exercicios_00.xlsx]Gráfico Dinâmico!Tabela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#,##0.00_);_("R$"* \(#,##0.00\);_("R$"*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#,##0.00_);_("R$"* \(#,##0.00\);_("R$"*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un&#231;&#227;o SE'!A1"/><Relationship Id="rId13" Type="http://schemas.openxmlformats.org/officeDocument/2006/relationships/hyperlink" Target="#'Filtro Avan&#231;ado'!A1"/><Relationship Id="rId18" Type="http://schemas.openxmlformats.org/officeDocument/2006/relationships/hyperlink" Target="#'PROCV e PROCH'!A1"/><Relationship Id="rId3" Type="http://schemas.openxmlformats.org/officeDocument/2006/relationships/hyperlink" Target="#'Colar Especial'!A1"/><Relationship Id="rId21" Type="http://schemas.openxmlformats.org/officeDocument/2006/relationships/hyperlink" Target="#Menu!A1"/><Relationship Id="rId7" Type="http://schemas.openxmlformats.org/officeDocument/2006/relationships/hyperlink" Target="#'Formata&#231;&#227;o Condicional'!A1"/><Relationship Id="rId12" Type="http://schemas.openxmlformats.org/officeDocument/2006/relationships/hyperlink" Target="#'Valida&#231;&#227;o de Dados'!A1"/><Relationship Id="rId17" Type="http://schemas.openxmlformats.org/officeDocument/2006/relationships/hyperlink" Target="#'CONT.SES e M&#201;DIASES'!A1"/><Relationship Id="rId2" Type="http://schemas.openxmlformats.org/officeDocument/2006/relationships/hyperlink" Target="#'Opera&#231;&#245;es B&#225;sicas'!A1"/><Relationship Id="rId16" Type="http://schemas.openxmlformats.org/officeDocument/2006/relationships/hyperlink" Target="#'SOMASE E M&#201;DIASE'!A1"/><Relationship Id="rId20" Type="http://schemas.openxmlformats.org/officeDocument/2006/relationships/hyperlink" Target="#'Gr&#225;fico Din&#226;mico'!A1"/><Relationship Id="rId1" Type="http://schemas.openxmlformats.org/officeDocument/2006/relationships/hyperlink" Target="#Formata&#231;&#227;o!A1"/><Relationship Id="rId6" Type="http://schemas.openxmlformats.org/officeDocument/2006/relationships/hyperlink" Target="#'Fun&#231;&#245;es E e OU'!A1"/><Relationship Id="rId11" Type="http://schemas.openxmlformats.org/officeDocument/2006/relationships/hyperlink" Target="#Gr&#225;ficos!A1"/><Relationship Id="rId5" Type="http://schemas.openxmlformats.org/officeDocument/2006/relationships/hyperlink" Target="#Trancamento!A1"/><Relationship Id="rId15" Type="http://schemas.openxmlformats.org/officeDocument/2006/relationships/hyperlink" Target="#CONT.SE!A1"/><Relationship Id="rId10" Type="http://schemas.openxmlformats.org/officeDocument/2006/relationships/hyperlink" Target="#Classifica&#231;&#227;o!A1"/><Relationship Id="rId19" Type="http://schemas.openxmlformats.org/officeDocument/2006/relationships/hyperlink" Target="#'Tabela Din&#226;mica'!A1"/><Relationship Id="rId4" Type="http://schemas.openxmlformats.org/officeDocument/2006/relationships/hyperlink" Target="#Autopreenchimento!A1"/><Relationship Id="rId9" Type="http://schemas.openxmlformats.org/officeDocument/2006/relationships/hyperlink" Target="#Filtragem!A1"/><Relationship Id="rId14" Type="http://schemas.openxmlformats.org/officeDocument/2006/relationships/hyperlink" Target="#'Classifica&#231;&#227;o Avan&#231;ada'!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1" Type="http://schemas.openxmlformats.org/officeDocument/2006/relationships/hyperlink" Target="#Menu!A1"/></Relationships>
</file>

<file path=xl/drawings/_rels/drawing1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1" Type="http://schemas.openxmlformats.org/officeDocument/2006/relationships/hyperlink" Target="#Menu!A1"/></Relationships>
</file>

<file path=xl/drawings/_rels/drawing2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Autopreenchimento</a:t>
          </a:r>
        </a:p>
      </xdr:txBody>
    </xdr:sp>
    <xdr:clientData/>
  </xdr:twoCellAnchor>
  <xdr:twoCellAnchor>
    <xdr:from>
      <xdr:col>0</xdr:col>
      <xdr:colOff>335280</xdr:colOff>
      <xdr:row>25</xdr:row>
      <xdr:rowOff>41910</xdr:rowOff>
    </xdr:from>
    <xdr:to>
      <xdr:col>5</xdr:col>
      <xdr:colOff>167280</xdr:colOff>
      <xdr:row>29</xdr:row>
      <xdr:rowOff>30390</xdr:rowOff>
    </xdr:to>
    <xdr:sp macro="" textlink="">
      <xdr:nvSpPr>
        <xdr:cNvPr id="8" name="Retângulo: Cantos Arredondados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335280" y="461391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Trancamento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Cantos Arredondados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401066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Funções</a:t>
          </a:r>
          <a:r>
            <a:rPr lang="pt-BR" sz="2000" b="1" baseline="0">
              <a:solidFill>
                <a:sysClr val="windowText" lastClr="000000"/>
              </a:solidFill>
            </a:rPr>
            <a:t> E e OU</a:t>
          </a:r>
          <a:endParaRPr lang="pt-BR" sz="2000" b="1">
            <a:solidFill>
              <a:sysClr val="windowText" lastClr="00000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Cantos Arredondados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401066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Cantos Arredondados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401066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Cantos Arredondados 11">
          <a:hlinkClick xmlns:r="http://schemas.openxmlformats.org/officeDocument/2006/relationships" r:id="rId9"/>
          <a:extLst>
            <a:ext uri="{FF2B5EF4-FFF2-40B4-BE49-F238E27FC236}">
              <a16:creationId xmlns:a16="http://schemas.microsoft.com/office/drawing/2014/main" id="{00000000-0008-0000-0000-00000C000000}"/>
            </a:ext>
          </a:extLst>
        </xdr:cNvPr>
        <xdr:cNvSpPr/>
      </xdr:nvSpPr>
      <xdr:spPr>
        <a:xfrm>
          <a:off x="401066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Cantos Arredondados 12">
          <a:hlinkClick xmlns:r="http://schemas.openxmlformats.org/officeDocument/2006/relationships" r:id="rId10"/>
          <a:extLst>
            <a:ext uri="{FF2B5EF4-FFF2-40B4-BE49-F238E27FC236}">
              <a16:creationId xmlns:a16="http://schemas.microsoft.com/office/drawing/2014/main" id="{00000000-0008-0000-0000-00000D000000}"/>
            </a:ext>
          </a:extLst>
        </xdr:cNvPr>
        <xdr:cNvSpPr/>
      </xdr:nvSpPr>
      <xdr:spPr>
        <a:xfrm>
          <a:off x="401066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Cantos Arredondados 13">
          <a:hlinkClick xmlns:r="http://schemas.openxmlformats.org/officeDocument/2006/relationships" r:id="rId11"/>
          <a:extLst>
            <a:ext uri="{FF2B5EF4-FFF2-40B4-BE49-F238E27FC236}">
              <a16:creationId xmlns:a16="http://schemas.microsoft.com/office/drawing/2014/main" id="{00000000-0008-0000-0000-00000E000000}"/>
            </a:ext>
          </a:extLst>
        </xdr:cNvPr>
        <xdr:cNvSpPr/>
      </xdr:nvSpPr>
      <xdr:spPr>
        <a:xfrm>
          <a:off x="768604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Cantos Arredondados 14">
          <a:hlinkClick xmlns:r="http://schemas.openxmlformats.org/officeDocument/2006/relationships" r:id="rId12"/>
          <a:extLst>
            <a:ext uri="{FF2B5EF4-FFF2-40B4-BE49-F238E27FC236}">
              <a16:creationId xmlns:a16="http://schemas.microsoft.com/office/drawing/2014/main" id="{00000000-0008-0000-0000-00000F000000}"/>
            </a:ext>
          </a:extLst>
        </xdr:cNvPr>
        <xdr:cNvSpPr/>
      </xdr:nvSpPr>
      <xdr:spPr>
        <a:xfrm>
          <a:off x="768604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Cantos Arredondados 15">
          <a:hlinkClick xmlns:r="http://schemas.openxmlformats.org/officeDocument/2006/relationships" r:id="rId13"/>
          <a:extLst>
            <a:ext uri="{FF2B5EF4-FFF2-40B4-BE49-F238E27FC236}">
              <a16:creationId xmlns:a16="http://schemas.microsoft.com/office/drawing/2014/main" id="{00000000-0008-0000-0000-000010000000}"/>
            </a:ext>
          </a:extLst>
        </xdr:cNvPr>
        <xdr:cNvSpPr/>
      </xdr:nvSpPr>
      <xdr:spPr>
        <a:xfrm>
          <a:off x="768604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Cantos Arredondados 16">
          <a:hlinkClick xmlns:r="http://schemas.openxmlformats.org/officeDocument/2006/relationships" r:id="rId14"/>
          <a:extLst>
            <a:ext uri="{FF2B5EF4-FFF2-40B4-BE49-F238E27FC236}">
              <a16:creationId xmlns:a16="http://schemas.microsoft.com/office/drawing/2014/main" id="{00000000-0008-0000-0000-000011000000}"/>
            </a:ext>
          </a:extLst>
        </xdr:cNvPr>
        <xdr:cNvSpPr/>
      </xdr:nvSpPr>
      <xdr:spPr>
        <a:xfrm>
          <a:off x="768604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Cantos Arredondados 17">
          <a:hlinkClick xmlns:r="http://schemas.openxmlformats.org/officeDocument/2006/relationships" r:id="rId15"/>
          <a:extLst>
            <a:ext uri="{FF2B5EF4-FFF2-40B4-BE49-F238E27FC236}">
              <a16:creationId xmlns:a16="http://schemas.microsoft.com/office/drawing/2014/main" id="{00000000-0008-0000-0000-000012000000}"/>
            </a:ext>
          </a:extLst>
        </xdr:cNvPr>
        <xdr:cNvSpPr/>
      </xdr:nvSpPr>
      <xdr:spPr>
        <a:xfrm>
          <a:off x="768604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Cantos Arredondados 18">
          <a:hlinkClick xmlns:r="http://schemas.openxmlformats.org/officeDocument/2006/relationships" r:id="rId16"/>
          <a:extLst>
            <a:ext uri="{FF2B5EF4-FFF2-40B4-BE49-F238E27FC236}">
              <a16:creationId xmlns:a16="http://schemas.microsoft.com/office/drawing/2014/main" id="{00000000-0008-0000-0000-000013000000}"/>
            </a:ext>
          </a:extLst>
        </xdr:cNvPr>
        <xdr:cNvSpPr/>
      </xdr:nvSpPr>
      <xdr:spPr>
        <a:xfrm>
          <a:off x="1136142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Cantos Arredondados 19">
          <a:hlinkClick xmlns:r="http://schemas.openxmlformats.org/officeDocument/2006/relationships" r:id="rId17"/>
          <a:extLst>
            <a:ext uri="{FF2B5EF4-FFF2-40B4-BE49-F238E27FC236}">
              <a16:creationId xmlns:a16="http://schemas.microsoft.com/office/drawing/2014/main" id="{00000000-0008-0000-0000-000014000000}"/>
            </a:ext>
          </a:extLst>
        </xdr:cNvPr>
        <xdr:cNvSpPr/>
      </xdr:nvSpPr>
      <xdr:spPr>
        <a:xfrm>
          <a:off x="1136142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Cantos Arredondados 20">
          <a:hlinkClick xmlns:r="http://schemas.openxmlformats.org/officeDocument/2006/relationships" r:id="rId18"/>
          <a:extLst>
            <a:ext uri="{FF2B5EF4-FFF2-40B4-BE49-F238E27FC236}">
              <a16:creationId xmlns:a16="http://schemas.microsoft.com/office/drawing/2014/main" id="{00000000-0008-0000-0000-000015000000}"/>
            </a:ext>
          </a:extLst>
        </xdr:cNvPr>
        <xdr:cNvSpPr/>
      </xdr:nvSpPr>
      <xdr:spPr>
        <a:xfrm>
          <a:off x="1136142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Cantos Arredondados 21">
          <a:hlinkClick xmlns:r="http://schemas.openxmlformats.org/officeDocument/2006/relationships" r:id="rId19"/>
          <a:extLst>
            <a:ext uri="{FF2B5EF4-FFF2-40B4-BE49-F238E27FC236}">
              <a16:creationId xmlns:a16="http://schemas.microsoft.com/office/drawing/2014/main" id="{00000000-0008-0000-0000-000016000000}"/>
            </a:ext>
          </a:extLst>
        </xdr:cNvPr>
        <xdr:cNvSpPr/>
      </xdr:nvSpPr>
      <xdr:spPr>
        <a:xfrm>
          <a:off x="1136142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Cantos Arredondados 22">
          <a:hlinkClick xmlns:r="http://schemas.openxmlformats.org/officeDocument/2006/relationships" r:id="rId20"/>
          <a:extLst>
            <a:ext uri="{FF2B5EF4-FFF2-40B4-BE49-F238E27FC236}">
              <a16:creationId xmlns:a16="http://schemas.microsoft.com/office/drawing/2014/main" id="{00000000-0008-0000-0000-000017000000}"/>
            </a:ext>
          </a:extLst>
        </xdr:cNvPr>
        <xdr:cNvSpPr/>
      </xdr:nvSpPr>
      <xdr:spPr>
        <a:xfrm>
          <a:off x="1136142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 Dinâmico</a:t>
          </a:r>
        </a:p>
      </xdr:txBody>
    </xdr:sp>
    <xdr:clientData/>
  </xdr:twoCellAnchor>
  <xdr:twoCellAnchor>
    <xdr:from>
      <xdr:col>21</xdr:col>
      <xdr:colOff>464820</xdr:colOff>
      <xdr:row>0</xdr:row>
      <xdr:rowOff>148590</xdr:rowOff>
    </xdr:from>
    <xdr:to>
      <xdr:col>23</xdr:col>
      <xdr:colOff>205740</xdr:colOff>
      <xdr:row>3</xdr:row>
      <xdr:rowOff>60960</xdr:rowOff>
    </xdr:to>
    <xdr:sp macro="" textlink="">
      <xdr:nvSpPr>
        <xdr:cNvPr id="24" name="Retângulo 23">
          <a:hlinkClick xmlns:r="http://schemas.openxmlformats.org/officeDocument/2006/relationships" r:id="rId21"/>
          <a:extLst>
            <a:ext uri="{FF2B5EF4-FFF2-40B4-BE49-F238E27FC236}">
              <a16:creationId xmlns:a16="http://schemas.microsoft.com/office/drawing/2014/main" id="{00000000-0008-0000-0000-000018000000}"/>
            </a:ext>
          </a:extLst>
        </xdr:cNvPr>
        <xdr:cNvSpPr/>
      </xdr:nvSpPr>
      <xdr:spPr>
        <a:xfrm>
          <a:off x="13266420" y="14859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180"/>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342900</xdr:colOff>
      <xdr:row>0</xdr:row>
      <xdr:rowOff>129540</xdr:rowOff>
    </xdr:from>
    <xdr:to>
      <xdr:col>20</xdr:col>
      <xdr:colOff>381000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326642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ersons/person.xml><?xml version="1.0" encoding="utf-8"?>
<personList xmlns="http://schemas.microsoft.com/office/spreadsheetml/2018/threadedcomments" xmlns:x="http://schemas.openxmlformats.org/spreadsheetml/2006/main">
  <person displayName="Heitor Catunda" id="{00AFD0BF-C6E5-49ED-A60E-219ACB5AF704}" userId="b528f40ffd5e72a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3572.435993749998" createdVersion="5" refreshedVersion="5" minRefreshableVersion="3" recordCount="15" xr:uid="{00000000-000A-0000-FFFF-FFFF00000000}">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165">
      <sharedItems containsSemiMixedTypes="0" containsString="0" containsNumber="1" minValue="0.3" maxValue="250"/>
    </cacheField>
    <cacheField name="Preço Total" numFmtId="165">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Tabela dinâ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I8:K27"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sd="0"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9">
    <i>
      <x/>
    </i>
    <i>
      <x v="1"/>
    </i>
    <i>
      <x v="2"/>
    </i>
    <i r="1">
      <x v="3"/>
    </i>
    <i r="1">
      <x v="4"/>
    </i>
    <i r="2">
      <x v="1"/>
    </i>
    <i r="2">
      <x v="2"/>
    </i>
    <i>
      <x v="3"/>
    </i>
    <i r="1">
      <x/>
    </i>
    <i r="2">
      <x v="2"/>
    </i>
    <i r="2">
      <x v="3"/>
    </i>
    <i>
      <x v="4"/>
    </i>
    <i r="1">
      <x v="1"/>
    </i>
    <i r="2">
      <x v="2"/>
    </i>
    <i r="2">
      <x v="4"/>
    </i>
    <i r="1">
      <x v="3"/>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I9:M17" totalsRowShown="0" headerRowDxfId="92" dataDxfId="91">
  <autoFilter ref="I9:M17" xr:uid="{00000000-0009-0000-0100-000001000000}"/>
  <tableColumns count="5">
    <tableColumn id="1" xr3:uid="{00000000-0010-0000-0000-000001000000}" name="Nome" dataDxfId="90"/>
    <tableColumn id="2" xr3:uid="{00000000-0010-0000-0000-000002000000}" name="Idade" dataDxfId="89"/>
    <tableColumn id="3" xr3:uid="{00000000-0010-0000-0000-000003000000}" name="Sexo" dataDxfId="88"/>
    <tableColumn id="4" xr3:uid="{00000000-0010-0000-0000-000004000000}" name="Altura (m)" dataDxfId="87"/>
    <tableColumn id="5" xr3:uid="{00000000-0010-0000-0000-000005000000}" name="Peso (Kg)" dataDxfId="86"/>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ela8" displayName="Tabela8" ref="M20:N21" totalsRowShown="0">
  <autoFilter ref="M20:N21" xr:uid="{00000000-0009-0000-0100-000008000000}">
    <filterColumn colId="0" hiddenButton="1"/>
    <filterColumn colId="1" hiddenButton="1"/>
  </autoFilter>
  <tableColumns count="2">
    <tableColumn id="1" xr3:uid="{00000000-0010-0000-0900-000001000000}" name="Condição" dataDxfId="68"/>
    <tableColumn id="2" xr3:uid="{00000000-0010-0000-0900-000002000000}" name="Ocorrência" dataDxfId="67"/>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ela1510" displayName="Tabela1510" ref="B8:F28" totalsRowShown="0" headerRowDxfId="66">
  <autoFilter ref="B8:F28" xr:uid="{00000000-0009-0000-0100-000009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A00-000001000000}" name="ID" dataDxfId="65"/>
    <tableColumn id="2" xr3:uid="{00000000-0010-0000-0A00-000002000000}" name="Produto" dataDxfId="64"/>
    <tableColumn id="3" xr3:uid="{00000000-0010-0000-0A00-000003000000}" name="Quantidade" dataDxfId="63"/>
    <tableColumn id="4" xr3:uid="{00000000-0010-0000-0A00-000004000000}" name="Preço Unitário" dataDxfId="62" dataCellStyle="Moeda"/>
    <tableColumn id="5" xr3:uid="{00000000-0010-0000-0A00-000005000000}" name="Preço Total" dataDxfId="61" dataCellStyle="Moeda"/>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ela511" displayName="Tabela511" ref="H16:J21" totalsRowShown="0">
  <autoFilter ref="H16:J21" xr:uid="{00000000-0009-0000-0100-00000A000000}">
    <filterColumn colId="0" hiddenButton="1"/>
    <filterColumn colId="1" hiddenButton="1"/>
    <filterColumn colId="2" hiddenButton="1"/>
  </autoFilter>
  <tableColumns count="3">
    <tableColumn id="1" xr3:uid="{00000000-0010-0000-0B00-000001000000}" name="Produto"/>
    <tableColumn id="2" xr3:uid="{00000000-0010-0000-0B00-000002000000}" name="Quantidade" dataDxfId="60">
      <calculatedColumnFormula>SUMIF(Tabela1510[Produto],Tabela511[[#This Row],[Produto]],Tabela1510[Quantidade])</calculatedColumnFormula>
    </tableColumn>
    <tableColumn id="3" xr3:uid="{00000000-0010-0000-0B00-000003000000}" name="Média" dataDxfId="59">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a613" displayName="Tabela613" ref="N9:P13" totalsRowShown="0">
  <autoFilter ref="N9:P13" xr:uid="{00000000-0009-0000-0100-00000C000000}">
    <filterColumn colId="0" hiddenButton="1"/>
    <filterColumn colId="1" hiddenButton="1"/>
    <filterColumn colId="2" hiddenButton="1"/>
  </autoFilter>
  <tableColumns count="3">
    <tableColumn id="1" xr3:uid="{00000000-0010-0000-0C00-000001000000}" name="Produto"/>
    <tableColumn id="2" xr3:uid="{00000000-0010-0000-0C00-000002000000}" name="Quantidade" dataDxfId="58"/>
    <tableColumn id="3" xr3:uid="{00000000-0010-0000-0C00-000003000000}" name="Média" dataDxfId="57"/>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ela151017" displayName="Tabela151017" ref="B8:F28" totalsRowShown="0" headerRowDxfId="56">
  <autoFilter ref="B8:F28" xr:uid="{00000000-0009-0000-0100-000010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D00-000001000000}" name="ID" dataDxfId="55"/>
    <tableColumn id="2" xr3:uid="{00000000-0010-0000-0D00-000002000000}" name="Produto" dataDxfId="54"/>
    <tableColumn id="3" xr3:uid="{00000000-0010-0000-0D00-000003000000}" name="Quantidade" dataDxfId="53"/>
    <tableColumn id="4" xr3:uid="{00000000-0010-0000-0D00-000004000000}" name="Preço Unitário" dataDxfId="52" dataCellStyle="Moeda"/>
    <tableColumn id="5" xr3:uid="{00000000-0010-0000-0D00-000005000000}" name="Preço Total" dataDxfId="51"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ela51118" displayName="Tabela51118" ref="H16:K21" totalsRowShown="0" headerRowDxfId="50">
  <autoFilter ref="H16:K21" xr:uid="{00000000-0009-0000-0100-000011000000}">
    <filterColumn colId="0" hiddenButton="1"/>
    <filterColumn colId="1" hiddenButton="1"/>
    <filterColumn colId="2" hiddenButton="1"/>
    <filterColumn colId="3" hiddenButton="1"/>
  </autoFilter>
  <tableColumns count="4">
    <tableColumn id="1" xr3:uid="{00000000-0010-0000-0E00-000001000000}" name="Condição 1"/>
    <tableColumn id="3" xr3:uid="{00000000-0010-0000-0E00-000003000000}" name="Condição 2" dataDxfId="49"/>
    <tableColumn id="2" xr3:uid="{00000000-0010-0000-0E00-000002000000}" name="CONT.SES" dataDxfId="48">
      <calculatedColumnFormula>COUNTIFS(Tabela151017[Produto],Tabela51118[[#This Row],[Condição 1]],Tabela151017[Quantidade],Tabela51118[[#This Row],[Condição 2]])</calculatedColumnFormula>
    </tableColumn>
    <tableColumn id="4" xr3:uid="{00000000-0010-0000-0E00-000004000000}" name="MÉDIASES" dataDxfId="47">
      <calculatedColumnFormula>AVERAGEIFS(Tabela151017[Quantidade],Tabela151017[Produto],Tabela51118[[#This Row],[Condição 1]],Tabela151017[Quantidade],Tabela51118[[#This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ela61319" displayName="Tabela61319" ref="N9:Q13" totalsRowShown="0" headerRowDxfId="46">
  <autoFilter ref="N9:Q13" xr:uid="{00000000-0009-0000-0100-000012000000}">
    <filterColumn colId="0" hiddenButton="1"/>
    <filterColumn colId="1" hiddenButton="1"/>
    <filterColumn colId="2" hiddenButton="1"/>
    <filterColumn colId="3" hiddenButton="1"/>
  </autoFilter>
  <tableColumns count="4">
    <tableColumn id="1" xr3:uid="{00000000-0010-0000-0F00-000001000000}" name="Condição 1"/>
    <tableColumn id="2" xr3:uid="{00000000-0010-0000-0F00-000002000000}" name="Condição 2" dataDxfId="45"/>
    <tableColumn id="3" xr3:uid="{00000000-0010-0000-0F00-000003000000}" name="CONT.SES" dataDxfId="44"/>
    <tableColumn id="4" xr3:uid="{00000000-0010-0000-0F00-000004000000}" name="MÉDIASES"/>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ela15101720" displayName="Tabela15101720" ref="C8:F18" totalsRowShown="0" headerRowDxfId="43">
  <autoFilter ref="C8:F18" xr:uid="{00000000-0009-0000-0100-000013000000}">
    <filterColumn colId="0" hiddenButton="1"/>
    <filterColumn colId="1" hiddenButton="1"/>
    <filterColumn colId="2" hiddenButton="1"/>
    <filterColumn colId="3" hiddenButton="1"/>
  </autoFilter>
  <tableColumns count="4">
    <tableColumn id="2" xr3:uid="{00000000-0010-0000-1000-000002000000}" name="Nome" dataDxfId="42"/>
    <tableColumn id="3" xr3:uid="{00000000-0010-0000-1000-000003000000}" name="Idade" dataDxfId="41"/>
    <tableColumn id="4" xr3:uid="{00000000-0010-0000-1000-000004000000}" name="Cargo" dataDxfId="40" dataCellStyle="Moeda"/>
    <tableColumn id="5" xr3:uid="{00000000-0010-0000-1000-000005000000}" name="Salário" dataDxfId="39"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ela22" displayName="Tabela22" ref="H8:K9" totalsRowShown="0" headerRowDxfId="38" dataDxfId="37">
  <autoFilter ref="H8:K9" xr:uid="{00000000-0009-0000-0100-000016000000}">
    <filterColumn colId="0" hiddenButton="1"/>
    <filterColumn colId="1" hiddenButton="1"/>
    <filterColumn colId="2" hiddenButton="1"/>
    <filterColumn colId="3" hiddenButton="1"/>
  </autoFilter>
  <tableColumns count="4">
    <tableColumn id="1" xr3:uid="{00000000-0010-0000-1100-000001000000}" name="Cliente" dataDxfId="36"/>
    <tableColumn id="2" xr3:uid="{00000000-0010-0000-1100-000002000000}" name="Idade" dataDxfId="35">
      <calculatedColumnFormula>VLOOKUP(Tabela22[Cliente],Tabela15101720[#All],2,FALSE)</calculatedColumnFormula>
    </tableColumn>
    <tableColumn id="3" xr3:uid="{00000000-0010-0000-1100-000003000000}" name="Cargo" dataDxfId="34">
      <calculatedColumnFormula>VLOOKUP(Tabela22[Cliente],Tabela15101720[#All],3,FALSE)</calculatedColumnFormula>
    </tableColumn>
    <tableColumn id="4" xr3:uid="{00000000-0010-0000-1100-000004000000}" name="Salário" dataDxfId="33"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ela23" displayName="Tabela23" ref="I17:J18" totalsRowShown="0" headerRowDxfId="32" dataDxfId="31">
  <autoFilter ref="I17:J18" xr:uid="{00000000-0009-0000-0100-000017000000}">
    <filterColumn colId="0" hiddenButton="1"/>
    <filterColumn colId="1" hiddenButton="1"/>
  </autoFilter>
  <tableColumns count="2">
    <tableColumn id="1" xr3:uid="{00000000-0010-0000-1200-000001000000}" name="Nome" dataDxfId="30"/>
    <tableColumn id="2" xr3:uid="{00000000-0010-0000-1200-000002000000}" name="Tempo" dataDxfId="29">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B8:C20" totalsRowShown="0">
  <autoFilter ref="B8:C20" xr:uid="{00000000-0009-0000-0100-000003000000}"/>
  <tableColumns count="2">
    <tableColumn id="1" xr3:uid="{00000000-0010-0000-0100-000001000000}" name="Meses"/>
    <tableColumn id="2" xr3:uid="{00000000-0010-0000-0100-000002000000}" name="Valor" dataDxfId="85"/>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ela2228" displayName="Tabela2228" ref="M8:P9" totalsRowShown="0" headerRowDxfId="28" dataDxfId="27">
  <autoFilter ref="M8:P9" xr:uid="{00000000-0009-0000-0100-00001B000000}">
    <filterColumn colId="0" hiddenButton="1"/>
    <filterColumn colId="1" hiddenButton="1"/>
    <filterColumn colId="2" hiddenButton="1"/>
    <filterColumn colId="3" hiddenButton="1"/>
  </autoFilter>
  <tableColumns count="4">
    <tableColumn id="1" xr3:uid="{00000000-0010-0000-1300-000001000000}" name="Cliente" dataDxfId="26"/>
    <tableColumn id="2" xr3:uid="{00000000-0010-0000-1300-000002000000}" name="Idade" dataDxfId="25"/>
    <tableColumn id="3" xr3:uid="{00000000-0010-0000-1300-000003000000}" name="Cargo" dataDxfId="24"/>
    <tableColumn id="4" xr3:uid="{00000000-0010-0000-1300-000004000000}" name="Salário" dataDxfId="23" dataCellStyle="Moed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ela2329" displayName="Tabela2329" ref="N17:O18" totalsRowShown="0" headerRowDxfId="22" dataDxfId="21">
  <autoFilter ref="N17:O18" xr:uid="{00000000-0009-0000-0100-00001C000000}">
    <filterColumn colId="0" hiddenButton="1"/>
    <filterColumn colId="1" hiddenButton="1"/>
  </autoFilter>
  <tableColumns count="2">
    <tableColumn id="1" xr3:uid="{00000000-0010-0000-1400-000001000000}" name="Nome" dataDxfId="20"/>
    <tableColumn id="2" xr3:uid="{00000000-0010-0000-1400-000002000000}" name="Tempo" dataDxfId="19"/>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5000000}" name="Tabela34" displayName="Tabela34" ref="B8:G23" totalsRowShown="0" headerRowDxfId="18" dataDxfId="17">
  <autoFilter ref="B8:G23" xr:uid="{00000000-0009-0000-0100-00002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500-000001000000}" name="ID" dataDxfId="16"/>
    <tableColumn id="2" xr3:uid="{00000000-0010-0000-1500-000002000000}" name="Nome" dataDxfId="15"/>
    <tableColumn id="3" xr3:uid="{00000000-0010-0000-1500-000003000000}" name="Produto" dataDxfId="14"/>
    <tableColumn id="4" xr3:uid="{00000000-0010-0000-1500-000004000000}" name="Quantidade" dataDxfId="13"/>
    <tableColumn id="5" xr3:uid="{00000000-0010-0000-1500-000005000000}" name="Preço Unitário" dataDxfId="12" dataCellStyle="Moeda"/>
    <tableColumn id="6" xr3:uid="{00000000-0010-0000-1500-000006000000}" name="Preço Total" dataDxfId="11"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ela3436" displayName="Tabela3436" ref="B8:G23" totalsRowShown="0" headerRowDxfId="10" dataDxfId="9">
  <autoFilter ref="B8:G23" xr:uid="{00000000-0009-0000-0100-00002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600-000001000000}" name="ID" dataDxfId="8"/>
    <tableColumn id="2" xr3:uid="{00000000-0010-0000-1600-000002000000}" name="Nome" dataDxfId="7"/>
    <tableColumn id="3" xr3:uid="{00000000-0010-0000-1600-000003000000}" name="Produto" dataDxfId="6"/>
    <tableColumn id="4" xr3:uid="{00000000-0010-0000-1600-000004000000}" name="Quantidade" dataDxfId="5"/>
    <tableColumn id="5" xr3:uid="{00000000-0010-0000-1600-000005000000}" name="Preço Unitário" dataDxfId="4" dataCellStyle="Moeda"/>
    <tableColumn id="6" xr3:uid="{00000000-0010-0000-1600-000006000000}" name="Preço Total" dataDxfId="3"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2" displayName="Tabela2" ref="B8:F28" totalsRowShown="0">
  <tableColumns count="5">
    <tableColumn id="1" xr3:uid="{00000000-0010-0000-0200-000001000000}" name="ID" dataDxfId="84"/>
    <tableColumn id="2" xr3:uid="{00000000-0010-0000-0200-000002000000}" name="Produto"/>
    <tableColumn id="3" xr3:uid="{00000000-0010-0000-0200-000003000000}" name="Quantidade" dataDxfId="83"/>
    <tableColumn id="4" xr3:uid="{00000000-0010-0000-0200-000004000000}" name="Preço Unitário" dataCellStyle="Moeda"/>
    <tableColumn id="5" xr3:uid="{00000000-0010-0000-0200-000005000000}"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25" displayName="Tabela25" ref="B8:F28" totalsRowShown="0">
  <sortState xmlns:xlrd2="http://schemas.microsoft.com/office/spreadsheetml/2017/richdata2" ref="B9:F28">
    <sortCondition descending="1" ref="D9:D28"/>
    <sortCondition ref="E9:E28"/>
  </sortState>
  <tableColumns count="5">
    <tableColumn id="1" xr3:uid="{00000000-0010-0000-0300-000001000000}" name="ID" dataDxfId="82"/>
    <tableColumn id="2" xr3:uid="{00000000-0010-0000-0300-000002000000}" name="Produto"/>
    <tableColumn id="3" xr3:uid="{00000000-0010-0000-0300-000003000000}" name="Quantidade" dataDxfId="81"/>
    <tableColumn id="4" xr3:uid="{00000000-0010-0000-0300-000004000000}" name="Preço Unitário" dataCellStyle="Moeda"/>
    <tableColumn id="5" xr3:uid="{00000000-0010-0000-0300-000005000000}"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a2512" displayName="Tabela2512" ref="N8:R28" totalsRowShown="0">
  <tableColumns count="5">
    <tableColumn id="1" xr3:uid="{00000000-0010-0000-0400-000001000000}" name="ID" dataDxfId="80"/>
    <tableColumn id="2" xr3:uid="{00000000-0010-0000-0400-000002000000}" name="Produto"/>
    <tableColumn id="3" xr3:uid="{00000000-0010-0000-0400-000003000000}" name="Quantidade" dataDxfId="79"/>
    <tableColumn id="4" xr3:uid="{00000000-0010-0000-0400-000004000000}" name="Preço Unitário" dataCellStyle="Moeda"/>
    <tableColumn id="5" xr3:uid="{00000000-0010-0000-0400-000005000000}"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a15" displayName="Tabela15" ref="B8:F28" totalsRowShown="0" headerRowDxfId="78">
  <autoFilter ref="B8:F28" xr:uid="{00000000-0009-0000-0100-00000F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500-000001000000}" name="ID" dataDxfId="77"/>
    <tableColumn id="2" xr3:uid="{00000000-0010-0000-0500-000002000000}" name="Produto" dataDxfId="76"/>
    <tableColumn id="3" xr3:uid="{00000000-0010-0000-0500-000003000000}" name="Quantidade" dataDxfId="75"/>
    <tableColumn id="4" xr3:uid="{00000000-0010-0000-0500-000004000000}" name="Preço Unitário" dataDxfId="74" dataCellStyle="Moeda"/>
    <tableColumn id="5" xr3:uid="{00000000-0010-0000-0500-000005000000}" name="Preço Total" dataDxfId="73" dataCellStyle="Moeda"/>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ela5" displayName="Tabela5" ref="I16:J21" totalsRowShown="0">
  <autoFilter ref="I16:J21" xr:uid="{00000000-0009-0000-0100-000005000000}">
    <filterColumn colId="0" hiddenButton="1"/>
    <filterColumn colId="1" hiddenButton="1"/>
  </autoFilter>
  <tableColumns count="2">
    <tableColumn id="1" xr3:uid="{00000000-0010-0000-0600-000001000000}" name="Produto"/>
    <tableColumn id="2" xr3:uid="{00000000-0010-0000-0600-000002000000}" name="Ocorrência" dataDxfId="72">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ela6" displayName="Tabela6" ref="M9:N13" totalsRowShown="0">
  <autoFilter ref="M9:N13" xr:uid="{00000000-0009-0000-0100-000006000000}">
    <filterColumn colId="0" hiddenButton="1"/>
    <filterColumn colId="1" hiddenButton="1"/>
  </autoFilter>
  <tableColumns count="2">
    <tableColumn id="1" xr3:uid="{00000000-0010-0000-0700-000001000000}" name="Produto"/>
    <tableColumn id="2" xr3:uid="{00000000-0010-0000-0700-000002000000}" name="Ocorrência" dataDxfId="7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a7" displayName="Tabela7" ref="M16:N17" totalsRowShown="0">
  <autoFilter ref="M16:N17" xr:uid="{00000000-0009-0000-0100-000007000000}">
    <filterColumn colId="0" hiddenButton="1"/>
    <filterColumn colId="1" hiddenButton="1"/>
  </autoFilter>
  <tableColumns count="2">
    <tableColumn id="1" xr3:uid="{00000000-0010-0000-0800-000001000000}" name="Condição" dataDxfId="70"/>
    <tableColumn id="2" xr3:uid="{00000000-0010-0000-0800-000002000000}" name="Ocorrência" dataDxfId="69"/>
  </tableColumns>
  <tableStyleInfo name="TableStyleLight14"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0-03-27T16:34:33.09" personId="{00AFD0BF-C6E5-49ED-A60E-219ACB5AF704}" id="{AB0D5BDC-4E18-4537-82F7-F91C00C5E887}">
    <tex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ext>
  </threadedComment>
  <threadedComment ref="I23" dT="2020-03-27T16:35:06.01" personId="{00AFD0BF-C6E5-49ED-A60E-219ACB5AF704}" id="{F8DC440D-1EDE-46B5-AE6D-F03E353A28D4}">
    <text>A atividade para o aluno é modificar os filtros e testar as diversas opções, tanto como vários filtros em uma única linha que seria apenas uma filtragem completa, quanto filtros em várias linhas que seriam filtragens independentes.</text>
  </threadedComment>
  <threadedComment ref="I25" dT="2020-03-27T16:36:33.31" personId="{00AFD0BF-C6E5-49ED-A60E-219ACB5AF704}" id="{DF1C9C28-2193-436C-A2AE-E9F1C7794D35}">
    <text>Caso o usuário queira fazer mais de uma filtragem, filtrando diversos itens basta colocar as outras opçãos nas linhas abaixo da primeira filtragem. Cada linha irá representar uma filtragem independente da outra. Então uma não irá interferir na outra, elas serão somadas.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4.xml"/><Relationship Id="rId1" Type="http://schemas.openxmlformats.org/officeDocument/2006/relationships/printerSettings" Target="../printerSettings/printerSettings14.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3.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openxmlformats.org/officeDocument/2006/relationships/table" Target="../tables/table16.xml"/><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showGridLines="0" showRowColHeaders="0" workbookViewId="0">
      <selection sqref="A1:Z4"/>
    </sheetView>
  </sheetViews>
  <sheetFormatPr defaultColWidth="0" defaultRowHeight="15" zeroHeight="1" x14ac:dyDescent="0.25"/>
  <cols>
    <col min="1" max="26" width="8.85546875" customWidth="1"/>
    <col min="27" max="16384" width="8.85546875" hidden="1"/>
  </cols>
  <sheetData>
    <row r="1" spans="1:26" x14ac:dyDescent="0.25">
      <c r="A1" s="94" t="s">
        <v>0</v>
      </c>
      <c r="B1" s="95"/>
      <c r="C1" s="95"/>
      <c r="D1" s="95"/>
      <c r="E1" s="95"/>
      <c r="F1" s="95"/>
      <c r="G1" s="95"/>
      <c r="H1" s="95"/>
      <c r="I1" s="95"/>
      <c r="J1" s="95"/>
      <c r="K1" s="95"/>
      <c r="L1" s="95"/>
      <c r="M1" s="95"/>
      <c r="N1" s="95"/>
      <c r="O1" s="95"/>
      <c r="P1" s="95"/>
      <c r="Q1" s="95"/>
      <c r="R1" s="95"/>
      <c r="S1" s="95"/>
      <c r="T1" s="95"/>
      <c r="U1" s="95"/>
      <c r="V1" s="95"/>
      <c r="W1" s="95"/>
      <c r="X1" s="95"/>
      <c r="Y1" s="95"/>
      <c r="Z1" s="95"/>
    </row>
    <row r="2" spans="1:26" x14ac:dyDescent="0.25">
      <c r="A2" s="95"/>
      <c r="B2" s="95"/>
      <c r="C2" s="95"/>
      <c r="D2" s="95"/>
      <c r="E2" s="95"/>
      <c r="F2" s="95"/>
      <c r="G2" s="95"/>
      <c r="H2" s="95"/>
      <c r="I2" s="95"/>
      <c r="J2" s="95"/>
      <c r="K2" s="95"/>
      <c r="L2" s="95"/>
      <c r="M2" s="95"/>
      <c r="N2" s="95"/>
      <c r="O2" s="95"/>
      <c r="P2" s="95"/>
      <c r="Q2" s="95"/>
      <c r="R2" s="95"/>
      <c r="S2" s="95"/>
      <c r="T2" s="95"/>
      <c r="U2" s="95"/>
      <c r="V2" s="95"/>
      <c r="W2" s="95"/>
      <c r="X2" s="95"/>
      <c r="Y2" s="95"/>
      <c r="Z2" s="95"/>
    </row>
    <row r="3" spans="1:26" x14ac:dyDescent="0.25">
      <c r="A3" s="95"/>
      <c r="B3" s="95"/>
      <c r="C3" s="95"/>
      <c r="D3" s="95"/>
      <c r="E3" s="95"/>
      <c r="F3" s="95"/>
      <c r="G3" s="95"/>
      <c r="H3" s="95"/>
      <c r="I3" s="95"/>
      <c r="J3" s="95"/>
      <c r="K3" s="95"/>
      <c r="L3" s="95"/>
      <c r="M3" s="95"/>
      <c r="N3" s="95"/>
      <c r="O3" s="95"/>
      <c r="P3" s="95"/>
      <c r="Q3" s="95"/>
      <c r="R3" s="95"/>
      <c r="S3" s="95"/>
      <c r="T3" s="95"/>
      <c r="U3" s="95"/>
      <c r="V3" s="95"/>
      <c r="W3" s="95"/>
      <c r="X3" s="95"/>
      <c r="Y3" s="95"/>
      <c r="Z3" s="95"/>
    </row>
    <row r="4" spans="1:26" x14ac:dyDescent="0.25">
      <c r="A4" s="95"/>
      <c r="B4" s="95"/>
      <c r="C4" s="95"/>
      <c r="D4" s="95"/>
      <c r="E4" s="95"/>
      <c r="F4" s="95"/>
      <c r="G4" s="95"/>
      <c r="H4" s="95"/>
      <c r="I4" s="95"/>
      <c r="J4" s="95"/>
      <c r="K4" s="95"/>
      <c r="L4" s="95"/>
      <c r="M4" s="95"/>
      <c r="N4" s="95"/>
      <c r="O4" s="95"/>
      <c r="P4" s="95"/>
      <c r="Q4" s="95"/>
      <c r="R4" s="95"/>
      <c r="S4" s="95"/>
      <c r="T4" s="95"/>
      <c r="U4" s="95"/>
      <c r="V4" s="95"/>
      <c r="W4" s="95"/>
      <c r="X4" s="95"/>
      <c r="Y4" s="95"/>
      <c r="Z4" s="95"/>
    </row>
    <row r="5" spans="1:26" x14ac:dyDescent="0.25"/>
    <row r="6" spans="1:26" x14ac:dyDescent="0.25"/>
    <row r="7" spans="1:26" x14ac:dyDescent="0.25"/>
    <row r="8" spans="1:26" x14ac:dyDescent="0.25"/>
    <row r="9" spans="1:26" x14ac:dyDescent="0.25"/>
    <row r="10" spans="1:26" x14ac:dyDescent="0.25"/>
    <row r="11" spans="1:26" x14ac:dyDescent="0.25"/>
    <row r="12" spans="1:26" x14ac:dyDescent="0.25"/>
    <row r="13" spans="1:26" x14ac:dyDescent="0.25"/>
    <row r="14" spans="1:26" x14ac:dyDescent="0.25"/>
    <row r="15" spans="1:26" x14ac:dyDescent="0.25"/>
    <row r="16" spans="1:2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sheetData>
  <mergeCells count="1">
    <mergeCell ref="A1:Z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131</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132</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x14ac:dyDescent="0.25"/>
    <row r="9" spans="1:21" x14ac:dyDescent="0.25">
      <c r="I9" s="37" t="s">
        <v>133</v>
      </c>
      <c r="J9" s="37" t="s">
        <v>134</v>
      </c>
      <c r="K9" s="37" t="s">
        <v>135</v>
      </c>
      <c r="L9" s="37" t="s">
        <v>139</v>
      </c>
      <c r="M9" s="37" t="s">
        <v>140</v>
      </c>
    </row>
    <row r="10" spans="1:21" x14ac:dyDescent="0.25">
      <c r="I10" s="21" t="s">
        <v>80</v>
      </c>
      <c r="J10" s="21">
        <v>45</v>
      </c>
      <c r="K10" s="21" t="s">
        <v>137</v>
      </c>
      <c r="L10" s="52">
        <v>1.7</v>
      </c>
      <c r="M10" s="21">
        <v>75</v>
      </c>
    </row>
    <row r="11" spans="1:21" x14ac:dyDescent="0.25">
      <c r="I11" s="21" t="s">
        <v>81</v>
      </c>
      <c r="J11" s="21">
        <v>37</v>
      </c>
      <c r="K11" s="21" t="s">
        <v>137</v>
      </c>
      <c r="L11" s="52">
        <v>1.83</v>
      </c>
      <c r="M11" s="21">
        <v>80</v>
      </c>
    </row>
    <row r="12" spans="1:21" x14ac:dyDescent="0.25">
      <c r="I12" s="21" t="s">
        <v>82</v>
      </c>
      <c r="J12" s="21">
        <v>25</v>
      </c>
      <c r="K12" s="21" t="s">
        <v>138</v>
      </c>
      <c r="L12" s="52">
        <v>1.67</v>
      </c>
      <c r="M12" s="21">
        <v>66</v>
      </c>
    </row>
    <row r="13" spans="1:21" x14ac:dyDescent="0.25">
      <c r="I13" s="21" t="s">
        <v>83</v>
      </c>
      <c r="J13" s="21">
        <v>18</v>
      </c>
      <c r="K13" s="21" t="s">
        <v>138</v>
      </c>
      <c r="L13" s="52">
        <v>1.72</v>
      </c>
      <c r="M13" s="21">
        <v>69</v>
      </c>
    </row>
    <row r="14" spans="1:21" x14ac:dyDescent="0.25">
      <c r="I14" s="21" t="s">
        <v>115</v>
      </c>
      <c r="J14" s="21">
        <v>22</v>
      </c>
      <c r="K14" s="21" t="s">
        <v>138</v>
      </c>
      <c r="L14" s="52">
        <v>1.65</v>
      </c>
      <c r="M14" s="21">
        <v>65</v>
      </c>
    </row>
    <row r="15" spans="1:21" x14ac:dyDescent="0.25">
      <c r="I15" s="21" t="s">
        <v>125</v>
      </c>
      <c r="J15" s="21">
        <v>28</v>
      </c>
      <c r="K15" s="21" t="s">
        <v>137</v>
      </c>
      <c r="L15" s="52">
        <v>1.77</v>
      </c>
      <c r="M15" s="21">
        <v>72</v>
      </c>
    </row>
    <row r="16" spans="1:21" x14ac:dyDescent="0.25">
      <c r="I16" s="21" t="s">
        <v>136</v>
      </c>
      <c r="J16" s="21">
        <v>31</v>
      </c>
      <c r="K16" s="21" t="s">
        <v>137</v>
      </c>
      <c r="L16" s="52">
        <v>1.71</v>
      </c>
      <c r="M16" s="21">
        <v>77</v>
      </c>
    </row>
    <row r="17" spans="3:19" x14ac:dyDescent="0.25">
      <c r="I17" s="21" t="s">
        <v>127</v>
      </c>
      <c r="J17" s="21">
        <v>27</v>
      </c>
      <c r="K17" s="21" t="s">
        <v>138</v>
      </c>
      <c r="L17" s="52">
        <v>1.66</v>
      </c>
      <c r="M17" s="21">
        <v>64</v>
      </c>
    </row>
    <row r="18" spans="3:19" x14ac:dyDescent="0.25"/>
    <row r="19" spans="3:19" x14ac:dyDescent="0.25"/>
    <row r="20" spans="3:19" ht="14.45" customHeight="1" x14ac:dyDescent="0.25">
      <c r="C20" s="115" t="s">
        <v>141</v>
      </c>
      <c r="D20" s="115"/>
      <c r="E20" s="115"/>
      <c r="F20" s="115"/>
      <c r="G20" s="115"/>
      <c r="H20" s="115"/>
      <c r="I20" s="115"/>
      <c r="J20" s="115"/>
      <c r="K20" s="115"/>
      <c r="L20" s="115"/>
      <c r="M20" s="115"/>
      <c r="N20" s="115"/>
      <c r="O20" s="115"/>
      <c r="P20" s="115"/>
      <c r="Q20" s="115"/>
      <c r="R20" s="115"/>
      <c r="S20" s="115"/>
    </row>
    <row r="21" spans="3:19" x14ac:dyDescent="0.25">
      <c r="C21" s="115"/>
      <c r="D21" s="115"/>
      <c r="E21" s="115"/>
      <c r="F21" s="115"/>
      <c r="G21" s="115"/>
      <c r="H21" s="115"/>
      <c r="I21" s="115"/>
      <c r="J21" s="115"/>
      <c r="K21" s="115"/>
      <c r="L21" s="115"/>
      <c r="M21" s="115"/>
      <c r="N21" s="115"/>
      <c r="O21" s="115"/>
      <c r="P21" s="115"/>
      <c r="Q21" s="115"/>
      <c r="R21" s="115"/>
      <c r="S21" s="115"/>
    </row>
    <row r="22" spans="3:19" x14ac:dyDescent="0.25">
      <c r="C22" s="115"/>
      <c r="D22" s="115"/>
      <c r="E22" s="115"/>
      <c r="F22" s="115"/>
      <c r="G22" s="115"/>
      <c r="H22" s="115"/>
      <c r="I22" s="115"/>
      <c r="J22" s="115"/>
      <c r="K22" s="115"/>
      <c r="L22" s="115"/>
      <c r="M22" s="115"/>
      <c r="N22" s="115"/>
      <c r="O22" s="115"/>
      <c r="P22" s="115"/>
      <c r="Q22" s="115"/>
      <c r="R22" s="115"/>
      <c r="S22" s="115"/>
    </row>
    <row r="23" spans="3:19" x14ac:dyDescent="0.25"/>
    <row r="24" spans="3:19" ht="15.6" customHeight="1" x14ac:dyDescent="0.25">
      <c r="C24" s="116" t="s">
        <v>142</v>
      </c>
      <c r="D24" s="116"/>
      <c r="E24" s="116"/>
      <c r="F24" s="116"/>
      <c r="G24" s="116"/>
      <c r="H24" s="116"/>
      <c r="I24" s="116"/>
      <c r="J24" s="116"/>
      <c r="K24" s="116"/>
      <c r="L24" s="116"/>
      <c r="M24" s="116"/>
      <c r="N24" s="116"/>
      <c r="O24" s="116"/>
      <c r="P24" s="116"/>
      <c r="Q24" s="116"/>
      <c r="R24" s="116"/>
      <c r="S24" s="116"/>
    </row>
    <row r="25" spans="3:19" x14ac:dyDescent="0.25">
      <c r="C25" s="116"/>
      <c r="D25" s="116"/>
      <c r="E25" s="116"/>
      <c r="F25" s="116"/>
      <c r="G25" s="116"/>
      <c r="H25" s="116"/>
      <c r="I25" s="116"/>
      <c r="J25" s="116"/>
      <c r="K25" s="116"/>
      <c r="L25" s="116"/>
      <c r="M25" s="116"/>
      <c r="N25" s="116"/>
      <c r="O25" s="116"/>
      <c r="P25" s="116"/>
      <c r="Q25" s="116"/>
      <c r="R25" s="116"/>
      <c r="S25" s="116"/>
    </row>
    <row r="26" spans="3:19" x14ac:dyDescent="0.25">
      <c r="C26" s="53"/>
      <c r="D26" s="53"/>
      <c r="E26" s="53"/>
      <c r="F26" s="53"/>
      <c r="G26" s="53"/>
      <c r="H26" s="53"/>
      <c r="I26" s="53"/>
      <c r="J26" s="53"/>
      <c r="K26" s="53"/>
      <c r="L26" s="53"/>
      <c r="M26" s="53"/>
      <c r="N26" s="53"/>
      <c r="O26" s="53"/>
      <c r="P26" s="53"/>
      <c r="Q26" s="53"/>
      <c r="R26" s="53"/>
      <c r="S26" s="53"/>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143</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144</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3">
      <c r="B7" s="117" t="s">
        <v>17</v>
      </c>
      <c r="C7" s="117"/>
      <c r="D7" s="117"/>
      <c r="E7" s="117"/>
      <c r="F7" s="117"/>
      <c r="G7" s="32"/>
      <c r="H7" s="32"/>
      <c r="I7" s="117" t="s">
        <v>145</v>
      </c>
      <c r="J7" s="117"/>
      <c r="K7" s="117"/>
      <c r="L7" s="117"/>
      <c r="M7" s="117"/>
      <c r="O7" s="32"/>
      <c r="P7" s="117" t="s">
        <v>18</v>
      </c>
      <c r="Q7" s="117"/>
      <c r="R7" s="117"/>
      <c r="S7" s="117"/>
      <c r="T7" s="117"/>
    </row>
    <row r="8" spans="1:21" ht="15" x14ac:dyDescent="0.25"/>
    <row r="9" spans="1:21" ht="15" x14ac:dyDescent="0.25">
      <c r="B9" s="118" t="s">
        <v>146</v>
      </c>
      <c r="C9" s="118"/>
      <c r="D9" s="118"/>
      <c r="E9" s="118"/>
      <c r="F9" s="118"/>
    </row>
    <row r="10" spans="1:21" ht="15" x14ac:dyDescent="0.25">
      <c r="B10" s="63" t="s">
        <v>133</v>
      </c>
      <c r="C10" s="64" t="s">
        <v>134</v>
      </c>
      <c r="D10" s="64" t="s">
        <v>135</v>
      </c>
      <c r="E10" s="64" t="s">
        <v>139</v>
      </c>
      <c r="F10" s="65" t="s">
        <v>140</v>
      </c>
      <c r="I10" s="63" t="s">
        <v>133</v>
      </c>
      <c r="J10" s="64" t="s">
        <v>134</v>
      </c>
      <c r="K10" s="64" t="s">
        <v>135</v>
      </c>
      <c r="L10" s="64" t="s">
        <v>139</v>
      </c>
      <c r="M10" s="65" t="s">
        <v>140</v>
      </c>
      <c r="P10" s="63" t="s">
        <v>133</v>
      </c>
      <c r="Q10" s="64" t="s">
        <v>134</v>
      </c>
      <c r="R10" s="64" t="s">
        <v>135</v>
      </c>
      <c r="S10" s="64" t="s">
        <v>139</v>
      </c>
      <c r="T10" s="65" t="s">
        <v>140</v>
      </c>
    </row>
    <row r="11" spans="1:21" ht="15" x14ac:dyDescent="0.25">
      <c r="B11" s="55" t="s">
        <v>83</v>
      </c>
      <c r="C11" s="56">
        <v>18</v>
      </c>
      <c r="D11" s="56" t="s">
        <v>138</v>
      </c>
      <c r="E11" s="57">
        <v>1.72</v>
      </c>
      <c r="F11" s="58">
        <v>69</v>
      </c>
      <c r="I11" s="55" t="s">
        <v>80</v>
      </c>
      <c r="J11" s="56">
        <v>45</v>
      </c>
      <c r="K11" s="56" t="s">
        <v>137</v>
      </c>
      <c r="L11" s="57">
        <v>1.7</v>
      </c>
      <c r="M11" s="58">
        <v>75</v>
      </c>
      <c r="P11" s="55" t="s">
        <v>83</v>
      </c>
      <c r="Q11" s="56">
        <v>18</v>
      </c>
      <c r="R11" s="56" t="s">
        <v>138</v>
      </c>
      <c r="S11" s="57">
        <v>1.72</v>
      </c>
      <c r="T11" s="58">
        <v>69</v>
      </c>
    </row>
    <row r="12" spans="1:21" ht="15" x14ac:dyDescent="0.25">
      <c r="B12" s="55" t="s">
        <v>82</v>
      </c>
      <c r="C12" s="56">
        <v>25</v>
      </c>
      <c r="D12" s="56" t="s">
        <v>138</v>
      </c>
      <c r="E12" s="57">
        <v>1.67</v>
      </c>
      <c r="F12" s="58">
        <v>66</v>
      </c>
      <c r="I12" s="55" t="s">
        <v>81</v>
      </c>
      <c r="J12" s="56">
        <v>37</v>
      </c>
      <c r="K12" s="56" t="s">
        <v>137</v>
      </c>
      <c r="L12" s="57">
        <v>1.83</v>
      </c>
      <c r="M12" s="58">
        <v>80</v>
      </c>
      <c r="P12" s="55" t="s">
        <v>82</v>
      </c>
      <c r="Q12" s="56">
        <v>25</v>
      </c>
      <c r="R12" s="56" t="s">
        <v>138</v>
      </c>
      <c r="S12" s="57">
        <v>1.67</v>
      </c>
      <c r="T12" s="58">
        <v>66</v>
      </c>
    </row>
    <row r="13" spans="1:21" ht="15" x14ac:dyDescent="0.25">
      <c r="B13" s="55" t="s">
        <v>127</v>
      </c>
      <c r="C13" s="56">
        <v>27</v>
      </c>
      <c r="D13" s="56" t="s">
        <v>138</v>
      </c>
      <c r="E13" s="57">
        <v>1.66</v>
      </c>
      <c r="F13" s="58">
        <v>64</v>
      </c>
      <c r="I13" s="55" t="s">
        <v>82</v>
      </c>
      <c r="J13" s="56">
        <v>25</v>
      </c>
      <c r="K13" s="56" t="s">
        <v>138</v>
      </c>
      <c r="L13" s="57">
        <v>1.67</v>
      </c>
      <c r="M13" s="58">
        <v>66</v>
      </c>
      <c r="P13" s="55" t="s">
        <v>127</v>
      </c>
      <c r="Q13" s="56">
        <v>27</v>
      </c>
      <c r="R13" s="56" t="s">
        <v>138</v>
      </c>
      <c r="S13" s="57">
        <v>1.66</v>
      </c>
      <c r="T13" s="58">
        <v>64</v>
      </c>
    </row>
    <row r="14" spans="1:21" ht="15" x14ac:dyDescent="0.25">
      <c r="B14" s="55" t="s">
        <v>115</v>
      </c>
      <c r="C14" s="56">
        <v>22</v>
      </c>
      <c r="D14" s="56" t="s">
        <v>138</v>
      </c>
      <c r="E14" s="57">
        <v>1.65</v>
      </c>
      <c r="F14" s="58">
        <v>65</v>
      </c>
      <c r="I14" s="55" t="s">
        <v>83</v>
      </c>
      <c r="J14" s="56">
        <v>18</v>
      </c>
      <c r="K14" s="56" t="s">
        <v>138</v>
      </c>
      <c r="L14" s="57">
        <v>1.72</v>
      </c>
      <c r="M14" s="58">
        <v>69</v>
      </c>
      <c r="P14" s="55" t="s">
        <v>115</v>
      </c>
      <c r="Q14" s="56">
        <v>22</v>
      </c>
      <c r="R14" s="56" t="s">
        <v>138</v>
      </c>
      <c r="S14" s="57">
        <v>1.65</v>
      </c>
      <c r="T14" s="58">
        <v>65</v>
      </c>
    </row>
    <row r="15" spans="1:21" ht="15" x14ac:dyDescent="0.25">
      <c r="B15" s="55" t="s">
        <v>81</v>
      </c>
      <c r="C15" s="56">
        <v>37</v>
      </c>
      <c r="D15" s="56" t="s">
        <v>137</v>
      </c>
      <c r="E15" s="57">
        <v>1.83</v>
      </c>
      <c r="F15" s="58">
        <v>80</v>
      </c>
      <c r="I15" s="55" t="s">
        <v>115</v>
      </c>
      <c r="J15" s="56">
        <v>22</v>
      </c>
      <c r="K15" s="56" t="s">
        <v>138</v>
      </c>
      <c r="L15" s="57">
        <v>1.65</v>
      </c>
      <c r="M15" s="58">
        <v>65</v>
      </c>
      <c r="P15" s="55" t="s">
        <v>81</v>
      </c>
      <c r="Q15" s="56">
        <v>37</v>
      </c>
      <c r="R15" s="56" t="s">
        <v>137</v>
      </c>
      <c r="S15" s="57">
        <v>1.83</v>
      </c>
      <c r="T15" s="58">
        <v>80</v>
      </c>
    </row>
    <row r="16" spans="1:21" ht="15" x14ac:dyDescent="0.25">
      <c r="B16" s="55" t="s">
        <v>125</v>
      </c>
      <c r="C16" s="56">
        <v>28</v>
      </c>
      <c r="D16" s="56" t="s">
        <v>137</v>
      </c>
      <c r="E16" s="57">
        <v>1.77</v>
      </c>
      <c r="F16" s="58">
        <v>72</v>
      </c>
      <c r="I16" s="55" t="s">
        <v>125</v>
      </c>
      <c r="J16" s="56">
        <v>28</v>
      </c>
      <c r="K16" s="56" t="s">
        <v>137</v>
      </c>
      <c r="L16" s="57">
        <v>1.77</v>
      </c>
      <c r="M16" s="58">
        <v>72</v>
      </c>
      <c r="P16" s="55" t="s">
        <v>125</v>
      </c>
      <c r="Q16" s="56">
        <v>28</v>
      </c>
      <c r="R16" s="56" t="s">
        <v>137</v>
      </c>
      <c r="S16" s="57">
        <v>1.77</v>
      </c>
      <c r="T16" s="58">
        <v>72</v>
      </c>
    </row>
    <row r="17" spans="2:20" ht="15" x14ac:dyDescent="0.25">
      <c r="B17" s="55" t="s">
        <v>136</v>
      </c>
      <c r="C17" s="56">
        <v>31</v>
      </c>
      <c r="D17" s="56" t="s">
        <v>137</v>
      </c>
      <c r="E17" s="57">
        <v>1.71</v>
      </c>
      <c r="F17" s="58">
        <v>77</v>
      </c>
      <c r="I17" s="55" t="s">
        <v>136</v>
      </c>
      <c r="J17" s="56">
        <v>31</v>
      </c>
      <c r="K17" s="56" t="s">
        <v>137</v>
      </c>
      <c r="L17" s="57">
        <v>1.71</v>
      </c>
      <c r="M17" s="58">
        <v>77</v>
      </c>
      <c r="P17" s="55" t="s">
        <v>136</v>
      </c>
      <c r="Q17" s="56">
        <v>31</v>
      </c>
      <c r="R17" s="56" t="s">
        <v>137</v>
      </c>
      <c r="S17" s="57">
        <v>1.71</v>
      </c>
      <c r="T17" s="58">
        <v>77</v>
      </c>
    </row>
    <row r="18" spans="2:20" ht="15" x14ac:dyDescent="0.25">
      <c r="B18" s="59" t="s">
        <v>80</v>
      </c>
      <c r="C18" s="60">
        <v>45</v>
      </c>
      <c r="D18" s="60" t="s">
        <v>137</v>
      </c>
      <c r="E18" s="61">
        <v>1.7</v>
      </c>
      <c r="F18" s="62">
        <v>75</v>
      </c>
      <c r="I18" s="59" t="s">
        <v>127</v>
      </c>
      <c r="J18" s="60">
        <v>27</v>
      </c>
      <c r="K18" s="60" t="s">
        <v>138</v>
      </c>
      <c r="L18" s="61">
        <v>1.66</v>
      </c>
      <c r="M18" s="62">
        <v>64</v>
      </c>
      <c r="P18" s="59" t="s">
        <v>80</v>
      </c>
      <c r="Q18" s="60">
        <v>45</v>
      </c>
      <c r="R18" s="60" t="s">
        <v>137</v>
      </c>
      <c r="S18" s="61">
        <v>1.7</v>
      </c>
      <c r="T18" s="62">
        <v>75</v>
      </c>
    </row>
    <row r="19" spans="2:20" ht="15" x14ac:dyDescent="0.25"/>
    <row r="20" spans="2:20" ht="14.45" customHeight="1" x14ac:dyDescent="0.25">
      <c r="B20" s="115" t="s">
        <v>147</v>
      </c>
      <c r="C20" s="115"/>
      <c r="D20" s="115"/>
      <c r="E20" s="115"/>
      <c r="F20" s="115"/>
      <c r="G20" s="54"/>
      <c r="H20" s="54"/>
      <c r="I20" s="115" t="s">
        <v>150</v>
      </c>
      <c r="J20" s="115"/>
      <c r="K20" s="115"/>
      <c r="L20" s="115"/>
      <c r="M20" s="115"/>
      <c r="N20" s="54"/>
      <c r="O20" s="54"/>
      <c r="P20" s="116" t="s">
        <v>151</v>
      </c>
      <c r="Q20" s="116"/>
      <c r="R20" s="116"/>
      <c r="S20" s="116"/>
      <c r="T20" s="116"/>
    </row>
    <row r="21" spans="2:20" ht="14.45" customHeight="1" x14ac:dyDescent="0.25">
      <c r="B21" s="115"/>
      <c r="C21" s="115"/>
      <c r="D21" s="115"/>
      <c r="E21" s="115"/>
      <c r="F21" s="115"/>
      <c r="G21" s="54"/>
      <c r="H21" s="54"/>
      <c r="I21" s="115"/>
      <c r="J21" s="115"/>
      <c r="K21" s="115"/>
      <c r="L21" s="115"/>
      <c r="M21" s="115"/>
      <c r="N21" s="54"/>
      <c r="O21" s="54"/>
      <c r="P21" s="116"/>
      <c r="Q21" s="116"/>
      <c r="R21" s="116"/>
      <c r="S21" s="116"/>
      <c r="T21" s="116"/>
    </row>
    <row r="22" spans="2:20" ht="14.45" customHeight="1" x14ac:dyDescent="0.25">
      <c r="B22" s="115"/>
      <c r="C22" s="115"/>
      <c r="D22" s="115"/>
      <c r="E22" s="115"/>
      <c r="F22" s="115"/>
      <c r="G22" s="54"/>
      <c r="H22" s="54"/>
      <c r="I22" s="115"/>
      <c r="J22" s="115"/>
      <c r="K22" s="115"/>
      <c r="L22" s="115"/>
      <c r="M22" s="115"/>
      <c r="N22" s="54"/>
      <c r="O22" s="54"/>
      <c r="P22" s="116"/>
      <c r="Q22" s="116"/>
      <c r="R22" s="116"/>
      <c r="S22" s="116"/>
      <c r="T22" s="116"/>
    </row>
    <row r="23" spans="2:20" ht="15" x14ac:dyDescent="0.25">
      <c r="B23" s="115"/>
      <c r="C23" s="115"/>
      <c r="D23" s="115"/>
      <c r="E23" s="115"/>
      <c r="F23" s="115"/>
      <c r="I23" s="115"/>
      <c r="J23" s="115"/>
      <c r="K23" s="115"/>
      <c r="L23" s="115"/>
      <c r="M23" s="115"/>
      <c r="P23" s="116"/>
      <c r="Q23" s="116"/>
      <c r="R23" s="116"/>
      <c r="S23" s="116"/>
      <c r="T23" s="116"/>
    </row>
    <row r="24" spans="2:20" ht="15.6" customHeight="1" x14ac:dyDescent="0.25">
      <c r="B24" s="115"/>
      <c r="C24" s="115"/>
      <c r="D24" s="115"/>
      <c r="E24" s="115"/>
      <c r="F24" s="115"/>
      <c r="I24" s="115"/>
      <c r="J24" s="115"/>
      <c r="K24" s="115"/>
      <c r="L24" s="115"/>
      <c r="M24" s="115"/>
      <c r="P24" s="116"/>
      <c r="Q24" s="116"/>
      <c r="R24" s="116"/>
      <c r="S24" s="116"/>
      <c r="T24" s="116"/>
    </row>
    <row r="25" spans="2:20" ht="15" x14ac:dyDescent="0.25">
      <c r="B25" s="115"/>
      <c r="C25" s="115"/>
      <c r="D25" s="115"/>
      <c r="E25" s="115"/>
      <c r="F25" s="115"/>
      <c r="I25" s="115"/>
      <c r="J25" s="115"/>
      <c r="K25" s="115"/>
      <c r="L25" s="115"/>
      <c r="M25" s="115"/>
      <c r="P25" s="116"/>
      <c r="Q25" s="116"/>
      <c r="R25" s="116"/>
      <c r="S25" s="116"/>
      <c r="T25" s="116"/>
    </row>
    <row r="26" spans="2:20" ht="14.45" customHeight="1" x14ac:dyDescent="0.25">
      <c r="D26" s="54"/>
      <c r="E26" s="54"/>
      <c r="F26" s="54"/>
      <c r="G26" s="54"/>
      <c r="H26" s="54"/>
      <c r="I26" s="54"/>
      <c r="J26" s="54"/>
      <c r="K26" s="54"/>
      <c r="L26" s="54"/>
      <c r="M26" s="54"/>
      <c r="N26" s="54"/>
      <c r="O26" s="54"/>
      <c r="P26" s="54"/>
      <c r="Q26" s="54"/>
      <c r="R26" s="54"/>
      <c r="S26" s="54"/>
    </row>
    <row r="27" spans="2:20" ht="14.45" customHeight="1" x14ac:dyDescent="0.25">
      <c r="B27" s="66" t="s">
        <v>148</v>
      </c>
      <c r="C27" s="54"/>
      <c r="D27" s="54"/>
      <c r="E27" s="54"/>
      <c r="G27" s="66" t="s">
        <v>255</v>
      </c>
      <c r="H27" s="54"/>
      <c r="I27" s="54"/>
      <c r="J27" s="54"/>
      <c r="K27" s="54"/>
      <c r="L27" s="66" t="s">
        <v>149</v>
      </c>
      <c r="M27" s="54"/>
      <c r="N27" s="54"/>
      <c r="O27" s="54"/>
      <c r="P27" s="54"/>
      <c r="Q27" s="54"/>
      <c r="R27" s="54"/>
      <c r="S27" s="54"/>
    </row>
    <row r="28" spans="2:20" ht="15" x14ac:dyDescent="0.25"/>
    <row r="29" spans="2:20" ht="15" x14ac:dyDescent="0.25"/>
    <row r="30" spans="2:20" ht="15" x14ac:dyDescent="0.25"/>
    <row r="31" spans="2:20" ht="15" x14ac:dyDescent="0.25"/>
    <row r="32" spans="2:20" ht="15" x14ac:dyDescent="0.25"/>
  </sheetData>
  <sortState xmlns:xlrd2="http://schemas.microsoft.com/office/spreadsheetml/2017/richdata2"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4" t="s">
        <v>152</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155</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ht="15" x14ac:dyDescent="0.25">
      <c r="B8" t="s">
        <v>153</v>
      </c>
      <c r="C8" t="s">
        <v>154</v>
      </c>
    </row>
    <row r="9" spans="1:21" ht="15" x14ac:dyDescent="0.25">
      <c r="B9" t="s">
        <v>49</v>
      </c>
      <c r="C9" s="30">
        <v>1958</v>
      </c>
    </row>
    <row r="10" spans="1:21" ht="15" x14ac:dyDescent="0.25">
      <c r="B10" t="s">
        <v>54</v>
      </c>
      <c r="C10" s="30">
        <v>2146</v>
      </c>
    </row>
    <row r="11" spans="1:21" ht="15" x14ac:dyDescent="0.25">
      <c r="B11" t="s">
        <v>55</v>
      </c>
      <c r="C11" s="30">
        <v>2732</v>
      </c>
    </row>
    <row r="12" spans="1:21" ht="15" x14ac:dyDescent="0.25">
      <c r="B12" t="s">
        <v>56</v>
      </c>
      <c r="C12" s="30">
        <v>2797</v>
      </c>
    </row>
    <row r="13" spans="1:21" ht="15" x14ac:dyDescent="0.25">
      <c r="B13" t="s">
        <v>57</v>
      </c>
      <c r="C13" s="30">
        <v>648</v>
      </c>
    </row>
    <row r="14" spans="1:21" ht="15" x14ac:dyDescent="0.25">
      <c r="B14" t="s">
        <v>58</v>
      </c>
      <c r="C14" s="30">
        <v>1591</v>
      </c>
    </row>
    <row r="15" spans="1:21" ht="15" x14ac:dyDescent="0.25">
      <c r="B15" t="s">
        <v>59</v>
      </c>
      <c r="C15" s="30">
        <v>897</v>
      </c>
    </row>
    <row r="16" spans="1:21" ht="15" x14ac:dyDescent="0.25">
      <c r="B16" t="s">
        <v>60</v>
      </c>
      <c r="C16" s="30">
        <v>1994</v>
      </c>
    </row>
    <row r="17" spans="1:4" ht="15" x14ac:dyDescent="0.25">
      <c r="B17" t="s">
        <v>61</v>
      </c>
      <c r="C17" s="30">
        <v>1449</v>
      </c>
    </row>
    <row r="18" spans="1:4" ht="15" x14ac:dyDescent="0.25">
      <c r="B18" t="s">
        <v>62</v>
      </c>
      <c r="C18" s="30">
        <v>1852</v>
      </c>
    </row>
    <row r="19" spans="1:4" ht="15" x14ac:dyDescent="0.25">
      <c r="B19" t="s">
        <v>63</v>
      </c>
      <c r="C19" s="30">
        <v>1777</v>
      </c>
    </row>
    <row r="20" spans="1:4" ht="14.45" customHeight="1" x14ac:dyDescent="0.25">
      <c r="B20" t="s">
        <v>64</v>
      </c>
      <c r="C20" s="30">
        <v>1579</v>
      </c>
    </row>
    <row r="21" spans="1:4" ht="14.45" customHeight="1" x14ac:dyDescent="0.25"/>
    <row r="22" spans="1:4" ht="14.45" customHeight="1" x14ac:dyDescent="0.25">
      <c r="A22" s="116" t="s">
        <v>156</v>
      </c>
      <c r="B22" s="116"/>
      <c r="C22" s="116"/>
      <c r="D22" s="116"/>
    </row>
    <row r="23" spans="1:4" ht="15" x14ac:dyDescent="0.25">
      <c r="A23" s="116"/>
      <c r="B23" s="116"/>
      <c r="C23" s="116"/>
      <c r="D23" s="116"/>
    </row>
    <row r="24" spans="1:4" ht="15.6" customHeight="1" x14ac:dyDescent="0.25">
      <c r="A24" s="116"/>
      <c r="B24" s="116"/>
      <c r="C24" s="116"/>
      <c r="D24" s="116"/>
    </row>
    <row r="25" spans="1:4" ht="15" x14ac:dyDescent="0.25">
      <c r="A25" s="116"/>
      <c r="B25" s="116"/>
      <c r="C25" s="116"/>
      <c r="D25" s="116"/>
    </row>
    <row r="26" spans="1:4" ht="14.45" customHeight="1" x14ac:dyDescent="0.25">
      <c r="A26" s="116"/>
      <c r="B26" s="116"/>
      <c r="C26" s="116"/>
      <c r="D26" s="116"/>
    </row>
    <row r="27" spans="1:4" ht="14.45" customHeight="1" x14ac:dyDescent="0.25">
      <c r="A27" s="116"/>
      <c r="B27" s="116"/>
      <c r="C27" s="116"/>
      <c r="D27" s="116"/>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5" width="0" hidden="1" customWidth="1"/>
    <col min="26" max="16384" width="8.85546875" hidden="1"/>
  </cols>
  <sheetData>
    <row r="1" spans="1:19" ht="14.45" customHeight="1" x14ac:dyDescent="0.25">
      <c r="A1" s="94" t="s">
        <v>157</v>
      </c>
      <c r="B1" s="94"/>
      <c r="C1" s="94"/>
      <c r="D1" s="94"/>
      <c r="E1" s="94"/>
      <c r="F1" s="94"/>
      <c r="G1" s="94"/>
      <c r="H1" s="94"/>
      <c r="I1" s="94"/>
      <c r="J1" s="94"/>
      <c r="K1" s="94"/>
      <c r="L1" s="94"/>
      <c r="M1" s="94"/>
      <c r="N1" s="94"/>
      <c r="O1" s="94"/>
      <c r="P1" s="94"/>
      <c r="Q1" s="94"/>
      <c r="R1" s="94"/>
      <c r="S1" s="94"/>
    </row>
    <row r="2" spans="1:19" ht="14.45" customHeight="1" x14ac:dyDescent="0.25">
      <c r="A2" s="94"/>
      <c r="B2" s="94"/>
      <c r="C2" s="94"/>
      <c r="D2" s="94"/>
      <c r="E2" s="94"/>
      <c r="F2" s="94"/>
      <c r="G2" s="94"/>
      <c r="H2" s="94"/>
      <c r="I2" s="94"/>
      <c r="J2" s="94"/>
      <c r="K2" s="94"/>
      <c r="L2" s="94"/>
      <c r="M2" s="94"/>
      <c r="N2" s="94"/>
      <c r="O2" s="94"/>
      <c r="P2" s="94"/>
      <c r="Q2" s="94"/>
      <c r="R2" s="94"/>
      <c r="S2" s="94"/>
    </row>
    <row r="3" spans="1:19" ht="14.45" customHeight="1" x14ac:dyDescent="0.25">
      <c r="A3" s="94"/>
      <c r="B3" s="94"/>
      <c r="C3" s="94"/>
      <c r="D3" s="94"/>
      <c r="E3" s="94"/>
      <c r="F3" s="94"/>
      <c r="G3" s="94"/>
      <c r="H3" s="94"/>
      <c r="I3" s="94"/>
      <c r="J3" s="94"/>
      <c r="K3" s="94"/>
      <c r="L3" s="94"/>
      <c r="M3" s="94"/>
      <c r="N3" s="94"/>
      <c r="O3" s="94"/>
      <c r="P3" s="94"/>
      <c r="Q3" s="94"/>
      <c r="R3" s="94"/>
      <c r="S3" s="94"/>
    </row>
    <row r="4" spans="1:19" ht="14.45" customHeight="1" x14ac:dyDescent="0.25">
      <c r="A4" s="94"/>
      <c r="B4" s="94"/>
      <c r="C4" s="94"/>
      <c r="D4" s="94"/>
      <c r="E4" s="94"/>
      <c r="F4" s="94"/>
      <c r="G4" s="94"/>
      <c r="H4" s="94"/>
      <c r="I4" s="94"/>
      <c r="J4" s="94"/>
      <c r="K4" s="94"/>
      <c r="L4" s="94"/>
      <c r="M4" s="94"/>
      <c r="N4" s="94"/>
      <c r="O4" s="94"/>
      <c r="P4" s="94"/>
      <c r="Q4" s="94"/>
      <c r="R4" s="94"/>
      <c r="S4" s="94"/>
    </row>
    <row r="5" spans="1:19" ht="20.45" customHeight="1" x14ac:dyDescent="0.25">
      <c r="A5" s="109" t="s">
        <v>158</v>
      </c>
      <c r="B5" s="109"/>
      <c r="C5" s="109"/>
      <c r="D5" s="109"/>
      <c r="E5" s="109"/>
      <c r="F5" s="109"/>
      <c r="G5" s="109"/>
      <c r="H5" s="109"/>
      <c r="I5" s="109"/>
      <c r="J5" s="109"/>
      <c r="K5" s="109"/>
      <c r="L5" s="109"/>
      <c r="M5" s="109"/>
      <c r="N5" s="109"/>
      <c r="O5" s="109"/>
      <c r="P5" s="109"/>
      <c r="Q5" s="109"/>
      <c r="R5" s="109"/>
      <c r="S5" s="109"/>
    </row>
    <row r="6" spans="1:19" ht="20.45" customHeight="1" x14ac:dyDescent="0.25">
      <c r="A6" s="109"/>
      <c r="B6" s="109"/>
      <c r="C6" s="109"/>
      <c r="D6" s="109"/>
      <c r="E6" s="109"/>
      <c r="F6" s="109"/>
      <c r="G6" s="109"/>
      <c r="H6" s="109"/>
      <c r="I6" s="109"/>
      <c r="J6" s="109"/>
      <c r="K6" s="109"/>
      <c r="L6" s="109"/>
      <c r="M6" s="109"/>
      <c r="N6" s="109"/>
      <c r="O6" s="109"/>
      <c r="P6" s="109"/>
      <c r="Q6" s="109"/>
      <c r="R6" s="109"/>
      <c r="S6" s="109"/>
    </row>
    <row r="7" spans="1:19" ht="14.45" customHeight="1" x14ac:dyDescent="0.3">
      <c r="B7" s="102" t="s">
        <v>17</v>
      </c>
      <c r="C7" s="102"/>
      <c r="D7" s="102"/>
      <c r="E7" s="102"/>
      <c r="F7" s="102"/>
      <c r="G7" s="102"/>
      <c r="M7" s="102" t="s">
        <v>18</v>
      </c>
      <c r="N7" s="102"/>
      <c r="O7" s="102"/>
      <c r="P7" s="102"/>
      <c r="Q7" s="102"/>
      <c r="R7" s="102"/>
    </row>
    <row r="8" spans="1:19" ht="15.75" thickBot="1" x14ac:dyDescent="0.3"/>
    <row r="9" spans="1:19" ht="15" customHeight="1" thickBot="1" x14ac:dyDescent="0.3">
      <c r="B9" s="119" t="s">
        <v>159</v>
      </c>
      <c r="C9" s="119"/>
      <c r="D9" s="119"/>
      <c r="E9" s="120"/>
      <c r="F9" s="67">
        <v>5</v>
      </c>
      <c r="H9" s="115" t="s">
        <v>165</v>
      </c>
      <c r="I9" s="115"/>
      <c r="J9" s="115"/>
      <c r="K9" s="115"/>
      <c r="L9" s="115"/>
      <c r="M9" s="54"/>
      <c r="N9" s="15" t="s">
        <v>166</v>
      </c>
      <c r="R9" s="68"/>
    </row>
    <row r="10" spans="1:19" ht="15" customHeight="1" thickBot="1" x14ac:dyDescent="0.3">
      <c r="H10" s="115"/>
      <c r="I10" s="115"/>
      <c r="J10" s="115"/>
      <c r="K10" s="115"/>
      <c r="L10" s="115"/>
      <c r="M10" s="54"/>
    </row>
    <row r="11" spans="1:19" ht="15" customHeight="1" thickBot="1" x14ac:dyDescent="0.3">
      <c r="B11" s="119" t="s">
        <v>163</v>
      </c>
      <c r="C11" s="119"/>
      <c r="D11" s="119"/>
      <c r="E11" s="120"/>
      <c r="F11" s="67" t="s">
        <v>164</v>
      </c>
      <c r="H11" s="115"/>
      <c r="I11" s="115"/>
      <c r="J11" s="115"/>
      <c r="K11" s="115"/>
      <c r="L11" s="115"/>
      <c r="M11" s="54"/>
      <c r="N11" s="15" t="s">
        <v>163</v>
      </c>
      <c r="R11" s="68"/>
    </row>
    <row r="12" spans="1:19" ht="15" customHeight="1" thickBot="1" x14ac:dyDescent="0.3">
      <c r="H12" s="115"/>
      <c r="I12" s="115"/>
      <c r="J12" s="115"/>
      <c r="K12" s="115"/>
      <c r="L12" s="115"/>
      <c r="M12" s="54"/>
    </row>
    <row r="13" spans="1:19" ht="15" customHeight="1" thickBot="1" x14ac:dyDescent="0.3">
      <c r="B13" s="119" t="s">
        <v>160</v>
      </c>
      <c r="C13" s="119"/>
      <c r="D13" s="119"/>
      <c r="E13" s="120"/>
      <c r="F13" s="67" t="s">
        <v>82</v>
      </c>
      <c r="H13" s="115"/>
      <c r="I13" s="115"/>
      <c r="J13" s="115"/>
      <c r="K13" s="115"/>
      <c r="L13" s="115"/>
      <c r="M13" s="54"/>
      <c r="N13" s="15" t="s">
        <v>160</v>
      </c>
      <c r="R13" s="68"/>
    </row>
    <row r="14" spans="1:19" ht="15" x14ac:dyDescent="0.25"/>
    <row r="15" spans="1:19" ht="15.75" thickBot="1" x14ac:dyDescent="0.3"/>
    <row r="16" spans="1:19" ht="15.75" thickBot="1" x14ac:dyDescent="0.3">
      <c r="B16" s="87" t="s">
        <v>161</v>
      </c>
      <c r="N16" s="88" t="s">
        <v>161</v>
      </c>
    </row>
    <row r="17" spans="2:14" ht="15" x14ac:dyDescent="0.25">
      <c r="B17" s="46" t="s">
        <v>80</v>
      </c>
      <c r="N17" s="46" t="s">
        <v>125</v>
      </c>
    </row>
    <row r="18" spans="2:14" ht="15" x14ac:dyDescent="0.25">
      <c r="B18" s="46" t="s">
        <v>81</v>
      </c>
      <c r="N18" s="46" t="s">
        <v>136</v>
      </c>
    </row>
    <row r="19" spans="2:14" ht="15" x14ac:dyDescent="0.25">
      <c r="B19" s="46" t="s">
        <v>116</v>
      </c>
      <c r="N19" s="46" t="s">
        <v>167</v>
      </c>
    </row>
    <row r="20" spans="2:14" ht="14.45" customHeight="1" x14ac:dyDescent="0.25">
      <c r="B20" s="46" t="s">
        <v>82</v>
      </c>
      <c r="N20" s="46" t="s">
        <v>168</v>
      </c>
    </row>
    <row r="21" spans="2:14" ht="14.45" customHeight="1" x14ac:dyDescent="0.25">
      <c r="B21" s="46" t="s">
        <v>162</v>
      </c>
      <c r="N21" s="46" t="s">
        <v>81</v>
      </c>
    </row>
    <row r="22" spans="2:14" ht="14.45" customHeight="1" thickBot="1" x14ac:dyDescent="0.3">
      <c r="B22" s="47" t="s">
        <v>115</v>
      </c>
      <c r="N22" s="47" t="s">
        <v>169</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xr:uid="{00000000-0002-0000-0C00-000000000000}">
      <formula1>0</formula1>
      <formula2>10</formula2>
    </dataValidation>
    <dataValidation type="textLength" allowBlank="1" showInputMessage="1" showErrorMessage="1" sqref="F11" xr:uid="{00000000-0002-0000-0C00-000001000000}">
      <formula1>1</formula1>
      <formula2>3</formula2>
    </dataValidation>
    <dataValidation type="list" allowBlank="1" showInputMessage="1" showErrorMessage="1" sqref="F13" xr:uid="{00000000-0002-0000-0C00-000002000000}">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94" t="s">
        <v>170</v>
      </c>
      <c r="B1" s="94"/>
      <c r="C1" s="94"/>
      <c r="D1" s="94"/>
      <c r="E1" s="94"/>
      <c r="F1" s="94"/>
      <c r="G1" s="94"/>
      <c r="H1" s="94"/>
      <c r="I1" s="94"/>
      <c r="J1" s="94"/>
      <c r="K1" s="94"/>
      <c r="L1" s="94"/>
      <c r="M1" s="94"/>
      <c r="N1" s="94"/>
      <c r="O1" s="94"/>
      <c r="P1" s="94"/>
      <c r="Q1" s="94"/>
      <c r="R1" s="94"/>
      <c r="S1" s="94"/>
      <c r="T1" s="94"/>
    </row>
    <row r="2" spans="1:20" ht="14.45" customHeight="1" x14ac:dyDescent="0.25">
      <c r="A2" s="94"/>
      <c r="B2" s="94"/>
      <c r="C2" s="94"/>
      <c r="D2" s="94"/>
      <c r="E2" s="94"/>
      <c r="F2" s="94"/>
      <c r="G2" s="94"/>
      <c r="H2" s="94"/>
      <c r="I2" s="94"/>
      <c r="J2" s="94"/>
      <c r="K2" s="94"/>
      <c r="L2" s="94"/>
      <c r="M2" s="94"/>
      <c r="N2" s="94"/>
      <c r="O2" s="94"/>
      <c r="P2" s="94"/>
      <c r="Q2" s="94"/>
      <c r="R2" s="94"/>
      <c r="S2" s="94"/>
      <c r="T2" s="94"/>
    </row>
    <row r="3" spans="1:20" ht="14.45" customHeight="1" x14ac:dyDescent="0.25">
      <c r="A3" s="94"/>
      <c r="B3" s="94"/>
      <c r="C3" s="94"/>
      <c r="D3" s="94"/>
      <c r="E3" s="94"/>
      <c r="F3" s="94"/>
      <c r="G3" s="94"/>
      <c r="H3" s="94"/>
      <c r="I3" s="94"/>
      <c r="J3" s="94"/>
      <c r="K3" s="94"/>
      <c r="L3" s="94"/>
      <c r="M3" s="94"/>
      <c r="N3" s="94"/>
      <c r="O3" s="94"/>
      <c r="P3" s="94"/>
      <c r="Q3" s="94"/>
      <c r="R3" s="94"/>
      <c r="S3" s="94"/>
      <c r="T3" s="94"/>
    </row>
    <row r="4" spans="1:20" ht="14.45" customHeight="1" x14ac:dyDescent="0.25">
      <c r="A4" s="94"/>
      <c r="B4" s="94"/>
      <c r="C4" s="94"/>
      <c r="D4" s="94"/>
      <c r="E4" s="94"/>
      <c r="F4" s="94"/>
      <c r="G4" s="94"/>
      <c r="H4" s="94"/>
      <c r="I4" s="94"/>
      <c r="J4" s="94"/>
      <c r="K4" s="94"/>
      <c r="L4" s="94"/>
      <c r="M4" s="94"/>
      <c r="N4" s="94"/>
      <c r="O4" s="94"/>
      <c r="P4" s="94"/>
      <c r="Q4" s="94"/>
      <c r="R4" s="94"/>
      <c r="S4" s="94"/>
      <c r="T4" s="94"/>
    </row>
    <row r="5" spans="1:20" ht="20.45" customHeight="1" x14ac:dyDescent="0.25">
      <c r="A5" s="109" t="s">
        <v>186</v>
      </c>
      <c r="B5" s="109"/>
      <c r="C5" s="109"/>
      <c r="D5" s="109"/>
      <c r="E5" s="109"/>
      <c r="F5" s="109"/>
      <c r="G5" s="109"/>
      <c r="H5" s="109"/>
      <c r="I5" s="109"/>
      <c r="J5" s="109"/>
      <c r="K5" s="109"/>
      <c r="L5" s="109"/>
      <c r="M5" s="109"/>
      <c r="N5" s="109"/>
      <c r="O5" s="109"/>
      <c r="P5" s="109"/>
      <c r="Q5" s="109"/>
      <c r="R5" s="109"/>
      <c r="S5" s="109"/>
      <c r="T5" s="109"/>
    </row>
    <row r="6" spans="1:20" ht="20.45" customHeight="1" x14ac:dyDescent="0.25">
      <c r="A6" s="109"/>
      <c r="B6" s="109"/>
      <c r="C6" s="109"/>
      <c r="D6" s="109"/>
      <c r="E6" s="109"/>
      <c r="F6" s="109"/>
      <c r="G6" s="109"/>
      <c r="H6" s="109"/>
      <c r="I6" s="109"/>
      <c r="J6" s="109"/>
      <c r="K6" s="109"/>
      <c r="L6" s="109"/>
      <c r="M6" s="109"/>
      <c r="N6" s="109"/>
      <c r="O6" s="109"/>
      <c r="P6" s="109"/>
      <c r="Q6" s="109"/>
      <c r="R6" s="109"/>
      <c r="S6" s="109"/>
      <c r="T6" s="109"/>
    </row>
    <row r="7" spans="1:20" ht="14.45" customHeight="1" x14ac:dyDescent="0.3">
      <c r="B7" s="102" t="s">
        <v>189</v>
      </c>
      <c r="C7" s="102"/>
      <c r="D7" s="102"/>
      <c r="E7" s="102"/>
      <c r="F7" s="102"/>
      <c r="G7" s="32"/>
      <c r="H7" s="102" t="s">
        <v>17</v>
      </c>
      <c r="I7" s="102"/>
      <c r="J7" s="102"/>
      <c r="K7" s="102"/>
      <c r="L7" s="102"/>
      <c r="M7" s="102" t="s">
        <v>18</v>
      </c>
      <c r="N7" s="102"/>
      <c r="O7" s="102"/>
      <c r="P7" s="102"/>
      <c r="Q7" s="102"/>
      <c r="R7" s="102"/>
      <c r="S7" s="102"/>
    </row>
    <row r="8" spans="1:20" ht="15" x14ac:dyDescent="0.25">
      <c r="B8" t="s">
        <v>171</v>
      </c>
      <c r="C8" t="s">
        <v>172</v>
      </c>
      <c r="D8" t="s">
        <v>173</v>
      </c>
      <c r="E8" t="s">
        <v>174</v>
      </c>
      <c r="F8" t="s">
        <v>175</v>
      </c>
      <c r="H8" s="69" t="s">
        <v>171</v>
      </c>
      <c r="I8" s="70" t="s">
        <v>172</v>
      </c>
      <c r="J8" s="70" t="s">
        <v>173</v>
      </c>
      <c r="K8" s="70" t="s">
        <v>174</v>
      </c>
      <c r="L8" s="71" t="s">
        <v>175</v>
      </c>
      <c r="N8" s="69" t="s">
        <v>171</v>
      </c>
      <c r="O8" s="70" t="s">
        <v>172</v>
      </c>
      <c r="P8" s="70" t="s">
        <v>173</v>
      </c>
      <c r="Q8" s="70" t="s">
        <v>174</v>
      </c>
      <c r="R8" s="71" t="s">
        <v>175</v>
      </c>
    </row>
    <row r="9" spans="1:20" ht="15" customHeight="1" x14ac:dyDescent="0.25">
      <c r="B9" s="21">
        <v>1</v>
      </c>
      <c r="C9" t="s">
        <v>176</v>
      </c>
      <c r="D9" s="21">
        <v>11</v>
      </c>
      <c r="E9" s="72">
        <v>0.43092679815173696</v>
      </c>
      <c r="F9" s="72">
        <v>4.7401947796691069</v>
      </c>
      <c r="H9" s="90"/>
      <c r="I9" s="89"/>
      <c r="J9" s="91" t="s">
        <v>187</v>
      </c>
      <c r="K9" s="92" t="s">
        <v>188</v>
      </c>
      <c r="L9" s="93"/>
      <c r="N9" s="90"/>
      <c r="O9" s="89"/>
      <c r="P9" s="91"/>
      <c r="Q9" s="92"/>
      <c r="R9" s="93"/>
    </row>
    <row r="10" spans="1:20" ht="15" customHeight="1" x14ac:dyDescent="0.25">
      <c r="B10" s="21">
        <v>2</v>
      </c>
      <c r="C10" t="s">
        <v>177</v>
      </c>
      <c r="D10" s="21">
        <v>12</v>
      </c>
      <c r="E10" s="72">
        <v>3.9536955572290453</v>
      </c>
      <c r="F10" s="72">
        <v>47.444346686748545</v>
      </c>
    </row>
    <row r="11" spans="1:20" ht="15" customHeight="1" x14ac:dyDescent="0.25">
      <c r="B11" s="21">
        <v>3</v>
      </c>
      <c r="C11" t="s">
        <v>178</v>
      </c>
      <c r="D11" s="21">
        <v>19</v>
      </c>
      <c r="E11" s="72">
        <v>3.24854173633025</v>
      </c>
      <c r="F11" s="72">
        <v>61.722292990274752</v>
      </c>
    </row>
    <row r="12" spans="1:20" ht="15" customHeight="1" x14ac:dyDescent="0.25">
      <c r="B12" s="21">
        <v>4</v>
      </c>
      <c r="C12" t="s">
        <v>179</v>
      </c>
      <c r="D12" s="21">
        <v>7</v>
      </c>
      <c r="E12" s="72">
        <v>4.7359189417238392</v>
      </c>
      <c r="F12" s="72">
        <v>33.151432592066875</v>
      </c>
      <c r="H12" s="15" t="s">
        <v>171</v>
      </c>
      <c r="I12" s="15" t="s">
        <v>172</v>
      </c>
      <c r="J12" s="15" t="s">
        <v>173</v>
      </c>
      <c r="K12" s="15" t="s">
        <v>174</v>
      </c>
      <c r="L12" s="15" t="s">
        <v>175</v>
      </c>
    </row>
    <row r="13" spans="1:20" ht="15" customHeight="1" x14ac:dyDescent="0.25">
      <c r="B13" s="21">
        <v>5</v>
      </c>
      <c r="C13" t="s">
        <v>180</v>
      </c>
      <c r="D13" s="21">
        <v>16</v>
      </c>
      <c r="E13" s="72">
        <v>1.1059634461575307</v>
      </c>
      <c r="F13" s="72">
        <v>17.695415138520492</v>
      </c>
      <c r="H13" s="21">
        <v>1</v>
      </c>
      <c r="I13" t="s">
        <v>176</v>
      </c>
      <c r="J13" s="21">
        <v>11</v>
      </c>
      <c r="K13" s="72">
        <v>0.43092679815173696</v>
      </c>
      <c r="L13" s="72">
        <v>4.7401947796691069</v>
      </c>
    </row>
    <row r="14" spans="1:20" ht="15" x14ac:dyDescent="0.25">
      <c r="B14" s="21">
        <v>6</v>
      </c>
      <c r="C14" t="s">
        <v>181</v>
      </c>
      <c r="D14" s="21">
        <v>10</v>
      </c>
      <c r="E14" s="72">
        <v>5.857383761919956</v>
      </c>
      <c r="F14" s="72">
        <v>58.573837619199558</v>
      </c>
      <c r="H14" s="21">
        <v>5</v>
      </c>
      <c r="I14" t="s">
        <v>180</v>
      </c>
      <c r="J14" s="21">
        <v>16</v>
      </c>
      <c r="K14" s="72">
        <v>1.1059634461575307</v>
      </c>
      <c r="L14" s="72">
        <v>17.695415138520492</v>
      </c>
    </row>
    <row r="15" spans="1:20" ht="15" x14ac:dyDescent="0.25">
      <c r="B15" s="21">
        <v>7</v>
      </c>
      <c r="C15" t="s">
        <v>182</v>
      </c>
      <c r="D15" s="21">
        <v>1</v>
      </c>
      <c r="E15" s="72">
        <v>6.0351528164188943</v>
      </c>
      <c r="F15" s="72">
        <v>6.0351528164188943</v>
      </c>
      <c r="H15" s="21">
        <v>19</v>
      </c>
      <c r="I15" t="s">
        <v>180</v>
      </c>
      <c r="J15" s="21">
        <v>20</v>
      </c>
      <c r="K15" s="72">
        <v>1.1059634461575307</v>
      </c>
      <c r="L15" s="72">
        <v>22.119268923150614</v>
      </c>
    </row>
    <row r="16" spans="1:20" ht="15" x14ac:dyDescent="0.25">
      <c r="B16" s="21">
        <v>8</v>
      </c>
      <c r="C16" t="s">
        <v>183</v>
      </c>
      <c r="D16" s="21">
        <v>11</v>
      </c>
      <c r="E16" s="72">
        <v>3.8053394045610789</v>
      </c>
      <c r="F16" s="72">
        <v>41.858733450171869</v>
      </c>
    </row>
    <row r="17" spans="2:19" ht="14.45" customHeight="1" x14ac:dyDescent="0.25">
      <c r="B17" s="21">
        <v>9</v>
      </c>
      <c r="C17" t="s">
        <v>184</v>
      </c>
      <c r="D17" s="21">
        <v>20</v>
      </c>
      <c r="E17" s="72">
        <v>2.9295950585190407</v>
      </c>
      <c r="F17" s="72">
        <v>58.591901170380815</v>
      </c>
      <c r="H17" s="115" t="s">
        <v>264</v>
      </c>
      <c r="I17" s="115"/>
      <c r="J17" s="115"/>
      <c r="K17" s="115"/>
      <c r="L17" s="115"/>
    </row>
    <row r="18" spans="2:19" ht="14.45" customHeight="1" x14ac:dyDescent="0.25">
      <c r="B18" s="21">
        <v>10</v>
      </c>
      <c r="C18" t="s">
        <v>185</v>
      </c>
      <c r="D18" s="21">
        <v>15</v>
      </c>
      <c r="E18" s="72">
        <v>5.1894837134215015</v>
      </c>
      <c r="F18" s="72">
        <v>77.842255701322529</v>
      </c>
      <c r="H18" s="115"/>
      <c r="I18" s="115"/>
      <c r="J18" s="115"/>
      <c r="K18" s="115"/>
      <c r="L18" s="115"/>
      <c r="M18" s="54"/>
    </row>
    <row r="19" spans="2:19" ht="14.45" customHeight="1" x14ac:dyDescent="0.25">
      <c r="B19" s="21">
        <v>11</v>
      </c>
      <c r="C19" t="s">
        <v>183</v>
      </c>
      <c r="D19" s="21">
        <v>17</v>
      </c>
      <c r="E19" s="72">
        <v>3.8053394045610789</v>
      </c>
      <c r="F19" s="72">
        <v>64.690769877538344</v>
      </c>
      <c r="H19" s="115"/>
      <c r="I19" s="115"/>
      <c r="J19" s="115"/>
      <c r="K19" s="115"/>
      <c r="L19" s="115"/>
      <c r="M19" s="54"/>
    </row>
    <row r="20" spans="2:19" ht="14.45" customHeight="1" x14ac:dyDescent="0.25">
      <c r="B20" s="21">
        <v>12</v>
      </c>
      <c r="C20" t="s">
        <v>184</v>
      </c>
      <c r="D20" s="21">
        <v>14</v>
      </c>
      <c r="E20" s="72">
        <v>2.9295950585190407</v>
      </c>
      <c r="F20" s="72">
        <v>41.014330819266569</v>
      </c>
      <c r="M20" s="54"/>
    </row>
    <row r="21" spans="2:19" ht="14.45" customHeight="1" x14ac:dyDescent="0.25">
      <c r="B21" s="21">
        <v>13</v>
      </c>
      <c r="C21" t="s">
        <v>180</v>
      </c>
      <c r="D21" s="21">
        <v>5</v>
      </c>
      <c r="E21" s="72">
        <v>1.1059634461575307</v>
      </c>
      <c r="F21" s="72">
        <v>5.5298172307876534</v>
      </c>
      <c r="I21" s="121" t="s">
        <v>261</v>
      </c>
      <c r="J21" s="121"/>
      <c r="M21" s="54"/>
    </row>
    <row r="22" spans="2:19" ht="14.45" customHeight="1" x14ac:dyDescent="0.25">
      <c r="B22" s="21">
        <v>14</v>
      </c>
      <c r="C22" t="s">
        <v>185</v>
      </c>
      <c r="D22" s="21">
        <v>1</v>
      </c>
      <c r="E22" s="72">
        <v>5.1894837134215015</v>
      </c>
      <c r="F22" s="72">
        <v>5.1894837134215015</v>
      </c>
    </row>
    <row r="23" spans="2:19" ht="14.45" customHeight="1" x14ac:dyDescent="0.25">
      <c r="B23" s="21">
        <v>15</v>
      </c>
      <c r="C23" t="s">
        <v>180</v>
      </c>
      <c r="D23" s="21">
        <v>9</v>
      </c>
      <c r="E23" s="72">
        <v>1.1059634461575307</v>
      </c>
      <c r="F23" s="72">
        <v>9.9536710154177772</v>
      </c>
      <c r="I23" s="121" t="s">
        <v>262</v>
      </c>
      <c r="J23" s="121"/>
      <c r="O23" s="54"/>
      <c r="P23" s="54"/>
      <c r="Q23" s="54"/>
      <c r="R23" s="54"/>
      <c r="S23" s="54"/>
    </row>
    <row r="24" spans="2:19" ht="15.6" customHeight="1" x14ac:dyDescent="0.25">
      <c r="B24" s="21">
        <v>16</v>
      </c>
      <c r="C24" t="s">
        <v>184</v>
      </c>
      <c r="D24" s="21">
        <v>20</v>
      </c>
      <c r="E24" s="72">
        <v>2.9295950585190407</v>
      </c>
      <c r="F24" s="72">
        <v>58.591901170380815</v>
      </c>
    </row>
    <row r="25" spans="2:19" ht="14.45" customHeight="1" x14ac:dyDescent="0.25">
      <c r="B25" s="21">
        <v>17</v>
      </c>
      <c r="C25" t="s">
        <v>179</v>
      </c>
      <c r="D25" s="21">
        <v>6</v>
      </c>
      <c r="E25" s="72">
        <v>4.7359189417238392</v>
      </c>
      <c r="F25" s="72">
        <v>28.415513650343037</v>
      </c>
      <c r="I25" s="121" t="s">
        <v>263</v>
      </c>
      <c r="J25" s="121"/>
    </row>
    <row r="26" spans="2:19" ht="14.45" customHeight="1" x14ac:dyDescent="0.25">
      <c r="B26" s="21">
        <v>18</v>
      </c>
      <c r="C26" t="s">
        <v>185</v>
      </c>
      <c r="D26" s="21">
        <v>2</v>
      </c>
      <c r="E26" s="72">
        <v>5.1894837134215015</v>
      </c>
      <c r="F26" s="72">
        <v>10.378967426843003</v>
      </c>
      <c r="M26" s="54"/>
    </row>
    <row r="27" spans="2:19" ht="14.45" customHeight="1" x14ac:dyDescent="0.25">
      <c r="B27" s="21">
        <v>19</v>
      </c>
      <c r="C27" t="s">
        <v>180</v>
      </c>
      <c r="D27" s="21">
        <v>20</v>
      </c>
      <c r="E27" s="72">
        <v>1.1059634461575307</v>
      </c>
      <c r="F27" s="72">
        <v>22.119268923150614</v>
      </c>
      <c r="M27" s="54"/>
    </row>
    <row r="28" spans="2:19" ht="14.45" customHeight="1" x14ac:dyDescent="0.25">
      <c r="B28" s="21">
        <v>20</v>
      </c>
      <c r="C28" t="s">
        <v>182</v>
      </c>
      <c r="D28" s="21">
        <v>17</v>
      </c>
      <c r="E28" s="72">
        <v>6.0351528164188943</v>
      </c>
      <c r="F28" s="72">
        <v>102.59759787912121</v>
      </c>
      <c r="H28" s="54"/>
      <c r="K28" s="54"/>
      <c r="L28" s="54"/>
    </row>
    <row r="29" spans="2:19" ht="15" x14ac:dyDescent="0.25"/>
    <row r="30" spans="2:19" ht="15" x14ac:dyDescent="0.25"/>
    <row r="31" spans="2:19" ht="15" x14ac:dyDescent="0.25"/>
    <row r="32" spans="2:19" ht="15" x14ac:dyDescent="0.25"/>
  </sheetData>
  <mergeCells count="9">
    <mergeCell ref="I21:J21"/>
    <mergeCell ref="I23:J23"/>
    <mergeCell ref="I25:J25"/>
    <mergeCell ref="H17:L19"/>
    <mergeCell ref="A1:T4"/>
    <mergeCell ref="A5:T6"/>
    <mergeCell ref="M7:S7"/>
    <mergeCell ref="H7:L7"/>
    <mergeCell ref="B7:F7"/>
  </mergeCells>
  <pageMargins left="0.511811024" right="0.511811024" top="0.78740157499999996" bottom="0.78740157499999996" header="0.31496062000000002" footer="0.31496062000000002"/>
  <pageSetup paperSize="9" orientation="portrait" horizontalDpi="360" verticalDpi="360" r:id="rId1"/>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94" t="s">
        <v>190</v>
      </c>
      <c r="B1" s="94"/>
      <c r="C1" s="94"/>
      <c r="D1" s="94"/>
      <c r="E1" s="94"/>
      <c r="F1" s="94"/>
      <c r="G1" s="94"/>
      <c r="H1" s="94"/>
      <c r="I1" s="94"/>
      <c r="J1" s="94"/>
      <c r="K1" s="94"/>
      <c r="L1" s="94"/>
      <c r="M1" s="94"/>
      <c r="N1" s="94"/>
      <c r="O1" s="94"/>
      <c r="P1" s="94"/>
      <c r="Q1" s="94"/>
      <c r="R1" s="94"/>
      <c r="S1" s="94"/>
    </row>
    <row r="2" spans="1:19" ht="14.45" customHeight="1" x14ac:dyDescent="0.25">
      <c r="A2" s="94"/>
      <c r="B2" s="94"/>
      <c r="C2" s="94"/>
      <c r="D2" s="94"/>
      <c r="E2" s="94"/>
      <c r="F2" s="94"/>
      <c r="G2" s="94"/>
      <c r="H2" s="94"/>
      <c r="I2" s="94"/>
      <c r="J2" s="94"/>
      <c r="K2" s="94"/>
      <c r="L2" s="94"/>
      <c r="M2" s="94"/>
      <c r="N2" s="94"/>
      <c r="O2" s="94"/>
      <c r="P2" s="94"/>
      <c r="Q2" s="94"/>
      <c r="R2" s="94"/>
      <c r="S2" s="94"/>
    </row>
    <row r="3" spans="1:19" ht="14.45" customHeight="1" x14ac:dyDescent="0.25">
      <c r="A3" s="94"/>
      <c r="B3" s="94"/>
      <c r="C3" s="94"/>
      <c r="D3" s="94"/>
      <c r="E3" s="94"/>
      <c r="F3" s="94"/>
      <c r="G3" s="94"/>
      <c r="H3" s="94"/>
      <c r="I3" s="94"/>
      <c r="J3" s="94"/>
      <c r="K3" s="94"/>
      <c r="L3" s="94"/>
      <c r="M3" s="94"/>
      <c r="N3" s="94"/>
      <c r="O3" s="94"/>
      <c r="P3" s="94"/>
      <c r="Q3" s="94"/>
      <c r="R3" s="94"/>
      <c r="S3" s="94"/>
    </row>
    <row r="4" spans="1:19" ht="14.45" customHeight="1" x14ac:dyDescent="0.25">
      <c r="A4" s="94"/>
      <c r="B4" s="94"/>
      <c r="C4" s="94"/>
      <c r="D4" s="94"/>
      <c r="E4" s="94"/>
      <c r="F4" s="94"/>
      <c r="G4" s="94"/>
      <c r="H4" s="94"/>
      <c r="I4" s="94"/>
      <c r="J4" s="94"/>
      <c r="K4" s="94"/>
      <c r="L4" s="94"/>
      <c r="M4" s="94"/>
      <c r="N4" s="94"/>
      <c r="O4" s="94"/>
      <c r="P4" s="94"/>
      <c r="Q4" s="94"/>
      <c r="R4" s="94"/>
      <c r="S4" s="94"/>
    </row>
    <row r="5" spans="1:19" ht="20.45" customHeight="1" x14ac:dyDescent="0.25">
      <c r="A5" s="109" t="s">
        <v>191</v>
      </c>
      <c r="B5" s="109"/>
      <c r="C5" s="109"/>
      <c r="D5" s="109"/>
      <c r="E5" s="109"/>
      <c r="F5" s="109"/>
      <c r="G5" s="109"/>
      <c r="H5" s="109"/>
      <c r="I5" s="109"/>
      <c r="J5" s="109"/>
      <c r="K5" s="109"/>
      <c r="L5" s="109"/>
      <c r="M5" s="109"/>
      <c r="N5" s="109"/>
      <c r="O5" s="109"/>
      <c r="P5" s="109"/>
      <c r="Q5" s="109"/>
      <c r="R5" s="109"/>
      <c r="S5" s="109"/>
    </row>
    <row r="6" spans="1:19" ht="20.45" customHeight="1" x14ac:dyDescent="0.25">
      <c r="A6" s="109"/>
      <c r="B6" s="109"/>
      <c r="C6" s="109"/>
      <c r="D6" s="109"/>
      <c r="E6" s="109"/>
      <c r="F6" s="109"/>
      <c r="G6" s="109"/>
      <c r="H6" s="109"/>
      <c r="I6" s="109"/>
      <c r="J6" s="109"/>
      <c r="K6" s="109"/>
      <c r="L6" s="109"/>
      <c r="M6" s="109"/>
      <c r="N6" s="109"/>
      <c r="O6" s="109"/>
      <c r="P6" s="109"/>
      <c r="Q6" s="109"/>
      <c r="R6" s="109"/>
      <c r="S6" s="109"/>
    </row>
    <row r="7" spans="1:19" ht="14.45" customHeight="1" x14ac:dyDescent="0.3">
      <c r="B7" s="102" t="s">
        <v>192</v>
      </c>
      <c r="C7" s="102"/>
      <c r="D7" s="102"/>
      <c r="E7" s="102"/>
      <c r="F7" s="102"/>
      <c r="G7" s="32"/>
      <c r="N7" s="102" t="s">
        <v>18</v>
      </c>
      <c r="O7" s="102"/>
      <c r="P7" s="102"/>
      <c r="Q7" s="102"/>
      <c r="R7" s="102"/>
    </row>
    <row r="8" spans="1:19" ht="15" x14ac:dyDescent="0.25">
      <c r="B8" t="s">
        <v>171</v>
      </c>
      <c r="C8" t="s">
        <v>172</v>
      </c>
      <c r="D8" t="s">
        <v>173</v>
      </c>
      <c r="E8" t="s">
        <v>174</v>
      </c>
      <c r="F8" t="s">
        <v>175</v>
      </c>
      <c r="H8" s="122" t="s">
        <v>193</v>
      </c>
      <c r="I8" s="122"/>
      <c r="J8" s="122"/>
      <c r="K8" s="122"/>
      <c r="L8" s="122"/>
      <c r="N8" t="s">
        <v>171</v>
      </c>
      <c r="O8" t="s">
        <v>172</v>
      </c>
      <c r="P8" t="s">
        <v>173</v>
      </c>
      <c r="Q8" t="s">
        <v>174</v>
      </c>
      <c r="R8" t="s">
        <v>175</v>
      </c>
    </row>
    <row r="9" spans="1:19" ht="15" customHeight="1" x14ac:dyDescent="0.25">
      <c r="B9" s="21">
        <v>19</v>
      </c>
      <c r="C9" t="s">
        <v>180</v>
      </c>
      <c r="D9" s="21">
        <v>20</v>
      </c>
      <c r="E9" s="72">
        <v>1.1059634461575307</v>
      </c>
      <c r="F9" s="72">
        <v>22.119268923150614</v>
      </c>
      <c r="H9" s="122"/>
      <c r="I9" s="122"/>
      <c r="J9" s="122"/>
      <c r="K9" s="122"/>
      <c r="L9" s="122"/>
      <c r="N9" s="21">
        <v>1</v>
      </c>
      <c r="O9" t="s">
        <v>176</v>
      </c>
      <c r="P9" s="21">
        <v>11</v>
      </c>
      <c r="Q9" s="72">
        <v>0.43092679815173696</v>
      </c>
      <c r="R9" s="72">
        <v>4.7401947796691069</v>
      </c>
    </row>
    <row r="10" spans="1:19" ht="15" customHeight="1" x14ac:dyDescent="0.25">
      <c r="B10" s="21">
        <v>9</v>
      </c>
      <c r="C10" t="s">
        <v>184</v>
      </c>
      <c r="D10" s="21">
        <v>20</v>
      </c>
      <c r="E10" s="72">
        <v>2.9295950585190407</v>
      </c>
      <c r="F10" s="72">
        <v>58.591901170380815</v>
      </c>
      <c r="H10" s="122"/>
      <c r="I10" s="122"/>
      <c r="J10" s="122"/>
      <c r="K10" s="122"/>
      <c r="L10" s="122"/>
      <c r="N10" s="21">
        <v>2</v>
      </c>
      <c r="O10" t="s">
        <v>177</v>
      </c>
      <c r="P10" s="21">
        <v>12</v>
      </c>
      <c r="Q10" s="72">
        <v>3.9536955572290453</v>
      </c>
      <c r="R10" s="72">
        <v>47.444346686748545</v>
      </c>
    </row>
    <row r="11" spans="1:19" ht="15" customHeight="1" x14ac:dyDescent="0.25">
      <c r="B11" s="21">
        <v>16</v>
      </c>
      <c r="C11" t="s">
        <v>184</v>
      </c>
      <c r="D11" s="21">
        <v>20</v>
      </c>
      <c r="E11" s="72">
        <v>2.9295950585190407</v>
      </c>
      <c r="F11" s="72">
        <v>58.591901170380815</v>
      </c>
      <c r="H11" s="122"/>
      <c r="I11" s="122"/>
      <c r="J11" s="122"/>
      <c r="K11" s="122"/>
      <c r="L11" s="122"/>
      <c r="N11" s="21">
        <v>3</v>
      </c>
      <c r="O11" t="s">
        <v>178</v>
      </c>
      <c r="P11" s="21">
        <v>19</v>
      </c>
      <c r="Q11" s="72">
        <v>3.24854173633025</v>
      </c>
      <c r="R11" s="72">
        <v>61.722292990274752</v>
      </c>
    </row>
    <row r="12" spans="1:19" ht="15" customHeight="1" x14ac:dyDescent="0.25">
      <c r="B12" s="21">
        <v>3</v>
      </c>
      <c r="C12" t="s">
        <v>178</v>
      </c>
      <c r="D12" s="21">
        <v>19</v>
      </c>
      <c r="E12" s="72">
        <v>3.24854173633025</v>
      </c>
      <c r="F12" s="72">
        <v>61.722292990274752</v>
      </c>
      <c r="H12" s="122"/>
      <c r="I12" s="122"/>
      <c r="J12" s="122"/>
      <c r="K12" s="122"/>
      <c r="L12" s="122"/>
      <c r="N12" s="21">
        <v>4</v>
      </c>
      <c r="O12" t="s">
        <v>179</v>
      </c>
      <c r="P12" s="21">
        <v>7</v>
      </c>
      <c r="Q12" s="72">
        <v>4.7359189417238392</v>
      </c>
      <c r="R12" s="72">
        <v>33.151432592066875</v>
      </c>
    </row>
    <row r="13" spans="1:19" ht="15" customHeight="1" x14ac:dyDescent="0.25">
      <c r="B13" s="21">
        <v>11</v>
      </c>
      <c r="C13" t="s">
        <v>183</v>
      </c>
      <c r="D13" s="21">
        <v>17</v>
      </c>
      <c r="E13" s="72">
        <v>3.8053394045610789</v>
      </c>
      <c r="F13" s="72">
        <v>64.690769877538344</v>
      </c>
      <c r="H13" s="122"/>
      <c r="I13" s="122"/>
      <c r="J13" s="122"/>
      <c r="K13" s="122"/>
      <c r="L13" s="122"/>
      <c r="N13" s="21">
        <v>5</v>
      </c>
      <c r="O13" t="s">
        <v>180</v>
      </c>
      <c r="P13" s="21">
        <v>16</v>
      </c>
      <c r="Q13" s="72">
        <v>1.1059634461575307</v>
      </c>
      <c r="R13" s="72">
        <v>17.695415138520492</v>
      </c>
    </row>
    <row r="14" spans="1:19" ht="15" x14ac:dyDescent="0.25">
      <c r="B14" s="21">
        <v>20</v>
      </c>
      <c r="C14" t="s">
        <v>182</v>
      </c>
      <c r="D14" s="21">
        <v>17</v>
      </c>
      <c r="E14" s="72">
        <v>6.0351528164188943</v>
      </c>
      <c r="F14" s="72">
        <v>102.59759787912121</v>
      </c>
      <c r="H14" s="122"/>
      <c r="I14" s="122"/>
      <c r="J14" s="122"/>
      <c r="K14" s="122"/>
      <c r="L14" s="122"/>
      <c r="N14" s="21">
        <v>6</v>
      </c>
      <c r="O14" t="s">
        <v>181</v>
      </c>
      <c r="P14" s="21">
        <v>10</v>
      </c>
      <c r="Q14" s="72">
        <v>5.857383761919956</v>
      </c>
      <c r="R14" s="72">
        <v>58.573837619199558</v>
      </c>
    </row>
    <row r="15" spans="1:19" ht="15" x14ac:dyDescent="0.25">
      <c r="B15" s="21">
        <v>5</v>
      </c>
      <c r="C15" t="s">
        <v>180</v>
      </c>
      <c r="D15" s="21">
        <v>16</v>
      </c>
      <c r="E15" s="72">
        <v>1.1059634461575307</v>
      </c>
      <c r="F15" s="72">
        <v>17.695415138520492</v>
      </c>
      <c r="H15" s="122"/>
      <c r="I15" s="122"/>
      <c r="J15" s="122"/>
      <c r="K15" s="122"/>
      <c r="L15" s="122"/>
      <c r="N15" s="21">
        <v>7</v>
      </c>
      <c r="O15" t="s">
        <v>182</v>
      </c>
      <c r="P15" s="21">
        <v>1</v>
      </c>
      <c r="Q15" s="72">
        <v>6.0351528164188943</v>
      </c>
      <c r="R15" s="72">
        <v>6.0351528164188943</v>
      </c>
    </row>
    <row r="16" spans="1:19" ht="15" x14ac:dyDescent="0.25">
      <c r="B16" s="21">
        <v>10</v>
      </c>
      <c r="C16" t="s">
        <v>185</v>
      </c>
      <c r="D16" s="21">
        <v>15</v>
      </c>
      <c r="E16" s="72">
        <v>5.1894837134215015</v>
      </c>
      <c r="F16" s="72">
        <v>77.842255701322529</v>
      </c>
      <c r="H16" s="122"/>
      <c r="I16" s="122"/>
      <c r="J16" s="122"/>
      <c r="K16" s="122"/>
      <c r="L16" s="122"/>
      <c r="N16" s="21">
        <v>8</v>
      </c>
      <c r="O16" t="s">
        <v>183</v>
      </c>
      <c r="P16" s="21">
        <v>11</v>
      </c>
      <c r="Q16" s="72">
        <v>3.8053394045610789</v>
      </c>
      <c r="R16" s="72">
        <v>41.858733450171869</v>
      </c>
    </row>
    <row r="17" spans="2:18" ht="14.45" customHeight="1" x14ac:dyDescent="0.25">
      <c r="B17" s="21">
        <v>12</v>
      </c>
      <c r="C17" t="s">
        <v>184</v>
      </c>
      <c r="D17" s="21">
        <v>14</v>
      </c>
      <c r="E17" s="72">
        <v>2.9295950585190407</v>
      </c>
      <c r="F17" s="72">
        <v>41.014330819266569</v>
      </c>
      <c r="H17" s="122"/>
      <c r="I17" s="122"/>
      <c r="J17" s="122"/>
      <c r="K17" s="122"/>
      <c r="L17" s="122"/>
      <c r="N17" s="21">
        <v>9</v>
      </c>
      <c r="O17" t="s">
        <v>184</v>
      </c>
      <c r="P17" s="21">
        <v>20</v>
      </c>
      <c r="Q17" s="72">
        <v>2.9295950585190407</v>
      </c>
      <c r="R17" s="72">
        <v>58.591901170380815</v>
      </c>
    </row>
    <row r="18" spans="2:18" ht="14.45" customHeight="1" x14ac:dyDescent="0.25">
      <c r="B18" s="21">
        <v>2</v>
      </c>
      <c r="C18" t="s">
        <v>177</v>
      </c>
      <c r="D18" s="21">
        <v>12</v>
      </c>
      <c r="E18" s="72">
        <v>3.9536955572290453</v>
      </c>
      <c r="F18" s="72">
        <v>47.444346686748545</v>
      </c>
      <c r="H18" s="122"/>
      <c r="I18" s="122"/>
      <c r="J18" s="122"/>
      <c r="K18" s="122"/>
      <c r="L18" s="122"/>
      <c r="N18" s="21">
        <v>10</v>
      </c>
      <c r="O18" t="s">
        <v>185</v>
      </c>
      <c r="P18" s="21">
        <v>15</v>
      </c>
      <c r="Q18" s="72">
        <v>5.1894837134215015</v>
      </c>
      <c r="R18" s="72">
        <v>77.842255701322529</v>
      </c>
    </row>
    <row r="19" spans="2:18" ht="14.45" customHeight="1" x14ac:dyDescent="0.25">
      <c r="B19" s="21">
        <v>1</v>
      </c>
      <c r="C19" t="s">
        <v>176</v>
      </c>
      <c r="D19" s="21">
        <v>11</v>
      </c>
      <c r="E19" s="72">
        <v>0.43092679815173696</v>
      </c>
      <c r="F19" s="72">
        <v>4.7401947796691069</v>
      </c>
      <c r="H19" s="122" t="s">
        <v>194</v>
      </c>
      <c r="I19" s="122"/>
      <c r="J19" s="122"/>
      <c r="K19" s="122"/>
      <c r="L19" s="122"/>
      <c r="N19" s="21">
        <v>11</v>
      </c>
      <c r="O19" t="s">
        <v>183</v>
      </c>
      <c r="P19" s="21">
        <v>17</v>
      </c>
      <c r="Q19" s="72">
        <v>3.8053394045610789</v>
      </c>
      <c r="R19" s="72">
        <v>64.690769877538344</v>
      </c>
    </row>
    <row r="20" spans="2:18" ht="14.45" customHeight="1" x14ac:dyDescent="0.25">
      <c r="B20" s="21">
        <v>8</v>
      </c>
      <c r="C20" t="s">
        <v>183</v>
      </c>
      <c r="D20" s="21">
        <v>11</v>
      </c>
      <c r="E20" s="72">
        <v>3.8053394045610789</v>
      </c>
      <c r="F20" s="72">
        <v>41.858733450171869</v>
      </c>
      <c r="H20" s="122"/>
      <c r="I20" s="122"/>
      <c r="J20" s="122"/>
      <c r="K20" s="122"/>
      <c r="L20" s="122"/>
      <c r="N20" s="21">
        <v>12</v>
      </c>
      <c r="O20" t="s">
        <v>184</v>
      </c>
      <c r="P20" s="21">
        <v>14</v>
      </c>
      <c r="Q20" s="72">
        <v>2.9295950585190407</v>
      </c>
      <c r="R20" s="72">
        <v>41.014330819266569</v>
      </c>
    </row>
    <row r="21" spans="2:18" ht="14.45" customHeight="1" x14ac:dyDescent="0.25">
      <c r="B21" s="21">
        <v>6</v>
      </c>
      <c r="C21" t="s">
        <v>181</v>
      </c>
      <c r="D21" s="21">
        <v>10</v>
      </c>
      <c r="E21" s="72">
        <v>5.857383761919956</v>
      </c>
      <c r="F21" s="72">
        <v>58.573837619199558</v>
      </c>
      <c r="H21" s="122"/>
      <c r="I21" s="122"/>
      <c r="J21" s="122"/>
      <c r="K21" s="122"/>
      <c r="L21" s="122"/>
      <c r="N21" s="21">
        <v>13</v>
      </c>
      <c r="O21" t="s">
        <v>180</v>
      </c>
      <c r="P21" s="21">
        <v>5</v>
      </c>
      <c r="Q21" s="72">
        <v>1.1059634461575307</v>
      </c>
      <c r="R21" s="72">
        <v>5.5298172307876534</v>
      </c>
    </row>
    <row r="22" spans="2:18" ht="14.45" customHeight="1" x14ac:dyDescent="0.25">
      <c r="B22" s="21">
        <v>15</v>
      </c>
      <c r="C22" t="s">
        <v>180</v>
      </c>
      <c r="D22" s="21">
        <v>9</v>
      </c>
      <c r="E22" s="72">
        <v>1.1059634461575307</v>
      </c>
      <c r="F22" s="72">
        <v>9.9536710154177772</v>
      </c>
      <c r="H22" s="122"/>
      <c r="I22" s="122"/>
      <c r="J22" s="122"/>
      <c r="K22" s="122"/>
      <c r="L22" s="122"/>
      <c r="N22" s="21">
        <v>14</v>
      </c>
      <c r="O22" t="s">
        <v>185</v>
      </c>
      <c r="P22" s="21">
        <v>1</v>
      </c>
      <c r="Q22" s="72">
        <v>5.1894837134215015</v>
      </c>
      <c r="R22" s="72">
        <v>5.1894837134215015</v>
      </c>
    </row>
    <row r="23" spans="2:18" ht="14.45" customHeight="1" x14ac:dyDescent="0.25">
      <c r="B23" s="21">
        <v>4</v>
      </c>
      <c r="C23" t="s">
        <v>179</v>
      </c>
      <c r="D23" s="21">
        <v>7</v>
      </c>
      <c r="E23" s="72">
        <v>4.7359189417238392</v>
      </c>
      <c r="F23" s="72">
        <v>33.151432592066875</v>
      </c>
      <c r="H23" s="122"/>
      <c r="I23" s="122"/>
      <c r="J23" s="122"/>
      <c r="K23" s="122"/>
      <c r="L23" s="122"/>
      <c r="N23" s="21">
        <v>15</v>
      </c>
      <c r="O23" t="s">
        <v>180</v>
      </c>
      <c r="P23" s="21">
        <v>9</v>
      </c>
      <c r="Q23" s="72">
        <v>1.1059634461575307</v>
      </c>
      <c r="R23" s="72">
        <v>9.9536710154177772</v>
      </c>
    </row>
    <row r="24" spans="2:18" ht="15.6" customHeight="1" x14ac:dyDescent="0.25">
      <c r="B24" s="21">
        <v>17</v>
      </c>
      <c r="C24" t="s">
        <v>179</v>
      </c>
      <c r="D24" s="21">
        <v>6</v>
      </c>
      <c r="E24" s="72">
        <v>4.7359189417238392</v>
      </c>
      <c r="F24" s="72">
        <v>28.415513650343037</v>
      </c>
      <c r="H24" s="122"/>
      <c r="I24" s="122"/>
      <c r="J24" s="122"/>
      <c r="K24" s="122"/>
      <c r="L24" s="122"/>
      <c r="N24" s="21">
        <v>16</v>
      </c>
      <c r="O24" t="s">
        <v>184</v>
      </c>
      <c r="P24" s="21">
        <v>20</v>
      </c>
      <c r="Q24" s="72">
        <v>2.9295950585190407</v>
      </c>
      <c r="R24" s="72">
        <v>58.591901170380815</v>
      </c>
    </row>
    <row r="25" spans="2:18" ht="14.45" customHeight="1" x14ac:dyDescent="0.25">
      <c r="B25" s="21">
        <v>13</v>
      </c>
      <c r="C25" t="s">
        <v>180</v>
      </c>
      <c r="D25" s="21">
        <v>5</v>
      </c>
      <c r="E25" s="72">
        <v>1.1059634461575307</v>
      </c>
      <c r="F25" s="72">
        <v>5.5298172307876534</v>
      </c>
      <c r="H25" s="122"/>
      <c r="I25" s="122"/>
      <c r="J25" s="122"/>
      <c r="K25" s="122"/>
      <c r="L25" s="122"/>
      <c r="N25" s="21">
        <v>17</v>
      </c>
      <c r="O25" t="s">
        <v>179</v>
      </c>
      <c r="P25" s="21">
        <v>6</v>
      </c>
      <c r="Q25" s="72">
        <v>4.7359189417238392</v>
      </c>
      <c r="R25" s="72">
        <v>28.415513650343037</v>
      </c>
    </row>
    <row r="26" spans="2:18" ht="14.45" customHeight="1" x14ac:dyDescent="0.25">
      <c r="B26" s="21">
        <v>18</v>
      </c>
      <c r="C26" t="s">
        <v>185</v>
      </c>
      <c r="D26" s="21">
        <v>2</v>
      </c>
      <c r="E26" s="72">
        <v>5.1894837134215015</v>
      </c>
      <c r="F26" s="72">
        <v>10.378967426843003</v>
      </c>
      <c r="H26" s="116" t="s">
        <v>195</v>
      </c>
      <c r="I26" s="116"/>
      <c r="J26" s="116"/>
      <c r="K26" s="116"/>
      <c r="L26" s="116"/>
      <c r="N26" s="21">
        <v>18</v>
      </c>
      <c r="O26" t="s">
        <v>185</v>
      </c>
      <c r="P26" s="21">
        <v>2</v>
      </c>
      <c r="Q26" s="72">
        <v>5.1894837134215015</v>
      </c>
      <c r="R26" s="72">
        <v>10.378967426843003</v>
      </c>
    </row>
    <row r="27" spans="2:18" ht="14.45" customHeight="1" x14ac:dyDescent="0.25">
      <c r="B27" s="21">
        <v>14</v>
      </c>
      <c r="C27" t="s">
        <v>185</v>
      </c>
      <c r="D27" s="21">
        <v>1</v>
      </c>
      <c r="E27" s="72">
        <v>5.1894837134215015</v>
      </c>
      <c r="F27" s="72">
        <v>5.1894837134215015</v>
      </c>
      <c r="H27" s="116"/>
      <c r="I27" s="116"/>
      <c r="J27" s="116"/>
      <c r="K27" s="116"/>
      <c r="L27" s="116"/>
      <c r="N27" s="21">
        <v>19</v>
      </c>
      <c r="O27" t="s">
        <v>180</v>
      </c>
      <c r="P27" s="21">
        <v>20</v>
      </c>
      <c r="Q27" s="72">
        <v>1.1059634461575307</v>
      </c>
      <c r="R27" s="72">
        <v>22.119268923150614</v>
      </c>
    </row>
    <row r="28" spans="2:18" ht="14.45" customHeight="1" x14ac:dyDescent="0.25">
      <c r="B28" s="21">
        <v>7</v>
      </c>
      <c r="C28" t="s">
        <v>182</v>
      </c>
      <c r="D28" s="21">
        <v>1</v>
      </c>
      <c r="E28" s="72">
        <v>6.0351528164188943</v>
      </c>
      <c r="F28" s="72">
        <v>6.0351528164188943</v>
      </c>
      <c r="H28" s="116"/>
      <c r="I28" s="116"/>
      <c r="J28" s="116"/>
      <c r="K28" s="116"/>
      <c r="L28" s="116"/>
      <c r="N28" s="21">
        <v>20</v>
      </c>
      <c r="O28" t="s">
        <v>182</v>
      </c>
      <c r="P28" s="21">
        <v>17</v>
      </c>
      <c r="Q28" s="72">
        <v>6.0351528164188943</v>
      </c>
      <c r="R28" s="72">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94" t="s">
        <v>196</v>
      </c>
      <c r="B1" s="94"/>
      <c r="C1" s="94"/>
      <c r="D1" s="94"/>
      <c r="E1" s="94"/>
      <c r="F1" s="94"/>
      <c r="G1" s="94"/>
      <c r="H1" s="94"/>
      <c r="I1" s="94"/>
      <c r="J1" s="94"/>
      <c r="K1" s="94"/>
      <c r="L1" s="94"/>
      <c r="M1" s="94"/>
      <c r="N1" s="94"/>
      <c r="O1" s="94"/>
      <c r="P1" s="94"/>
      <c r="Q1" s="94"/>
    </row>
    <row r="2" spans="1:17" ht="14.45" customHeight="1" x14ac:dyDescent="0.25">
      <c r="A2" s="94"/>
      <c r="B2" s="94"/>
      <c r="C2" s="94"/>
      <c r="D2" s="94"/>
      <c r="E2" s="94"/>
      <c r="F2" s="94"/>
      <c r="G2" s="94"/>
      <c r="H2" s="94"/>
      <c r="I2" s="94"/>
      <c r="J2" s="94"/>
      <c r="K2" s="94"/>
      <c r="L2" s="94"/>
      <c r="M2" s="94"/>
      <c r="N2" s="94"/>
      <c r="O2" s="94"/>
      <c r="P2" s="94"/>
      <c r="Q2" s="94"/>
    </row>
    <row r="3" spans="1:17" ht="14.45" customHeight="1" x14ac:dyDescent="0.25">
      <c r="A3" s="94"/>
      <c r="B3" s="94"/>
      <c r="C3" s="94"/>
      <c r="D3" s="94"/>
      <c r="E3" s="94"/>
      <c r="F3" s="94"/>
      <c r="G3" s="94"/>
      <c r="H3" s="94"/>
      <c r="I3" s="94"/>
      <c r="J3" s="94"/>
      <c r="K3" s="94"/>
      <c r="L3" s="94"/>
      <c r="M3" s="94"/>
      <c r="N3" s="94"/>
      <c r="O3" s="94"/>
      <c r="P3" s="94"/>
      <c r="Q3" s="94"/>
    </row>
    <row r="4" spans="1:17" ht="14.45" customHeight="1" x14ac:dyDescent="0.25">
      <c r="A4" s="94"/>
      <c r="B4" s="94"/>
      <c r="C4" s="94"/>
      <c r="D4" s="94"/>
      <c r="E4" s="94"/>
      <c r="F4" s="94"/>
      <c r="G4" s="94"/>
      <c r="H4" s="94"/>
      <c r="I4" s="94"/>
      <c r="J4" s="94"/>
      <c r="K4" s="94"/>
      <c r="L4" s="94"/>
      <c r="M4" s="94"/>
      <c r="N4" s="94"/>
      <c r="O4" s="94"/>
      <c r="P4" s="94"/>
      <c r="Q4" s="94"/>
    </row>
    <row r="5" spans="1:17" ht="20.45" customHeight="1" x14ac:dyDescent="0.25">
      <c r="A5" s="109" t="s">
        <v>198</v>
      </c>
      <c r="B5" s="109"/>
      <c r="C5" s="109"/>
      <c r="D5" s="109"/>
      <c r="E5" s="109"/>
      <c r="F5" s="109"/>
      <c r="G5" s="109"/>
      <c r="H5" s="109"/>
      <c r="I5" s="109"/>
      <c r="J5" s="109"/>
      <c r="K5" s="109"/>
      <c r="L5" s="109"/>
      <c r="M5" s="109"/>
      <c r="N5" s="109"/>
      <c r="O5" s="109"/>
      <c r="P5" s="109"/>
      <c r="Q5" s="109"/>
    </row>
    <row r="6" spans="1:17" ht="20.45" customHeight="1" x14ac:dyDescent="0.25">
      <c r="A6" s="109"/>
      <c r="B6" s="109"/>
      <c r="C6" s="109"/>
      <c r="D6" s="109"/>
      <c r="E6" s="109"/>
      <c r="F6" s="109"/>
      <c r="G6" s="109"/>
      <c r="H6" s="109"/>
      <c r="I6" s="109"/>
      <c r="J6" s="109"/>
      <c r="K6" s="109"/>
      <c r="L6" s="109"/>
      <c r="M6" s="109"/>
      <c r="N6" s="109"/>
      <c r="O6" s="109"/>
      <c r="P6" s="109"/>
      <c r="Q6" s="109"/>
    </row>
    <row r="7" spans="1:17" ht="14.45" customHeight="1" x14ac:dyDescent="0.3">
      <c r="B7" s="102" t="s">
        <v>197</v>
      </c>
      <c r="C7" s="102"/>
      <c r="D7" s="102"/>
      <c r="E7" s="102"/>
      <c r="F7" s="102"/>
      <c r="G7" s="32"/>
      <c r="H7" s="117" t="s">
        <v>17</v>
      </c>
      <c r="I7" s="117"/>
      <c r="J7" s="117"/>
      <c r="K7" s="117"/>
      <c r="M7" s="82" t="s">
        <v>18</v>
      </c>
      <c r="N7" s="82"/>
      <c r="O7" s="82"/>
      <c r="P7" s="32"/>
    </row>
    <row r="8" spans="1:17" ht="15" customHeight="1" x14ac:dyDescent="0.25">
      <c r="B8" s="74" t="s">
        <v>171</v>
      </c>
      <c r="C8" s="74" t="s">
        <v>172</v>
      </c>
      <c r="D8" s="74" t="s">
        <v>173</v>
      </c>
      <c r="E8" s="74" t="s">
        <v>174</v>
      </c>
      <c r="F8" s="74" t="s">
        <v>175</v>
      </c>
      <c r="H8" s="115" t="s">
        <v>200</v>
      </c>
      <c r="I8" s="115"/>
      <c r="J8" s="115"/>
      <c r="K8" s="115"/>
    </row>
    <row r="9" spans="1:17" ht="15" customHeight="1" x14ac:dyDescent="0.25">
      <c r="B9" s="21">
        <v>1</v>
      </c>
      <c r="C9" t="s">
        <v>176</v>
      </c>
      <c r="D9" s="21">
        <v>11</v>
      </c>
      <c r="E9" s="75">
        <v>0.43092679815173696</v>
      </c>
      <c r="F9" s="75">
        <v>4.7401947796691069</v>
      </c>
      <c r="H9" s="115"/>
      <c r="I9" s="115"/>
      <c r="J9" s="115"/>
      <c r="K9" s="115"/>
      <c r="M9" t="s">
        <v>172</v>
      </c>
      <c r="N9" s="21" t="s">
        <v>202</v>
      </c>
    </row>
    <row r="10" spans="1:17" ht="15" customHeight="1" x14ac:dyDescent="0.25">
      <c r="B10" s="21">
        <v>2</v>
      </c>
      <c r="C10" t="s">
        <v>177</v>
      </c>
      <c r="D10" s="21">
        <v>12</v>
      </c>
      <c r="E10" s="75">
        <v>3.9536955572290453</v>
      </c>
      <c r="F10" s="75">
        <v>47.444346686748545</v>
      </c>
      <c r="H10" s="115"/>
      <c r="I10" s="115"/>
      <c r="J10" s="115"/>
      <c r="K10" s="115"/>
      <c r="M10" t="s">
        <v>184</v>
      </c>
      <c r="N10" s="21"/>
    </row>
    <row r="11" spans="1:17" ht="15" customHeight="1" x14ac:dyDescent="0.25">
      <c r="B11" s="21">
        <v>3</v>
      </c>
      <c r="C11" t="s">
        <v>178</v>
      </c>
      <c r="D11" s="21">
        <v>19</v>
      </c>
      <c r="E11" s="75">
        <v>3.24854173633025</v>
      </c>
      <c r="F11" s="75">
        <v>61.722292990274752</v>
      </c>
      <c r="H11" s="115"/>
      <c r="I11" s="115"/>
      <c r="J11" s="115"/>
      <c r="K11" s="115"/>
      <c r="M11" t="s">
        <v>183</v>
      </c>
      <c r="N11" s="21"/>
    </row>
    <row r="12" spans="1:17" ht="15" customHeight="1" x14ac:dyDescent="0.25">
      <c r="B12" s="21">
        <v>4</v>
      </c>
      <c r="C12" t="s">
        <v>179</v>
      </c>
      <c r="D12" s="21">
        <v>7</v>
      </c>
      <c r="E12" s="75">
        <v>4.7359189417238392</v>
      </c>
      <c r="F12" s="75">
        <v>33.151432592066875</v>
      </c>
      <c r="H12" s="115"/>
      <c r="I12" s="115"/>
      <c r="J12" s="115"/>
      <c r="K12" s="115"/>
      <c r="M12" t="s">
        <v>182</v>
      </c>
      <c r="N12" s="21"/>
    </row>
    <row r="13" spans="1:17" ht="15" customHeight="1" x14ac:dyDescent="0.25">
      <c r="B13" s="21">
        <v>5</v>
      </c>
      <c r="C13" t="s">
        <v>180</v>
      </c>
      <c r="D13" s="21">
        <v>16</v>
      </c>
      <c r="E13" s="75">
        <v>1.1059634461575307</v>
      </c>
      <c r="F13" s="75">
        <v>17.695415138520492</v>
      </c>
      <c r="H13" s="115"/>
      <c r="I13" s="115"/>
      <c r="J13" s="115"/>
      <c r="K13" s="115"/>
      <c r="M13" t="s">
        <v>178</v>
      </c>
      <c r="N13" s="21"/>
    </row>
    <row r="14" spans="1:17" ht="15" x14ac:dyDescent="0.25">
      <c r="B14" s="21">
        <v>6</v>
      </c>
      <c r="C14" t="s">
        <v>181</v>
      </c>
      <c r="D14" s="21">
        <v>10</v>
      </c>
      <c r="E14" s="75">
        <v>5.857383761919956</v>
      </c>
      <c r="F14" s="75">
        <v>58.573837619199558</v>
      </c>
      <c r="H14" s="115"/>
      <c r="I14" s="115"/>
      <c r="J14" s="115"/>
      <c r="K14" s="115"/>
    </row>
    <row r="15" spans="1:17" ht="15" x14ac:dyDescent="0.25">
      <c r="B15" s="21">
        <v>7</v>
      </c>
      <c r="C15" t="s">
        <v>182</v>
      </c>
      <c r="D15" s="21">
        <v>1</v>
      </c>
      <c r="E15" s="75">
        <v>6.0351528164188943</v>
      </c>
      <c r="F15" s="75">
        <v>6.0351528164188943</v>
      </c>
      <c r="M15" t="s">
        <v>203</v>
      </c>
    </row>
    <row r="16" spans="1:17" ht="15" x14ac:dyDescent="0.25">
      <c r="B16" s="21">
        <v>8</v>
      </c>
      <c r="C16" t="s">
        <v>183</v>
      </c>
      <c r="D16" s="21">
        <v>11</v>
      </c>
      <c r="E16" s="75">
        <v>3.8053394045610789</v>
      </c>
      <c r="F16" s="75">
        <v>41.858733450171869</v>
      </c>
      <c r="I16" s="73" t="s">
        <v>172</v>
      </c>
      <c r="J16" s="76" t="s">
        <v>202</v>
      </c>
      <c r="M16" t="s">
        <v>201</v>
      </c>
      <c r="N16" t="s">
        <v>202</v>
      </c>
    </row>
    <row r="17" spans="2:14" ht="14.45" customHeight="1" x14ac:dyDescent="0.25">
      <c r="B17" s="21">
        <v>9</v>
      </c>
      <c r="C17" t="s">
        <v>184</v>
      </c>
      <c r="D17" s="21">
        <v>20</v>
      </c>
      <c r="E17" s="75">
        <v>2.9295950585190407</v>
      </c>
      <c r="F17" s="75">
        <v>58.591901170380815</v>
      </c>
      <c r="I17" t="s">
        <v>176</v>
      </c>
      <c r="J17" s="21">
        <f>COUNTIF(Tabela15[Produto],I17)</f>
        <v>1</v>
      </c>
      <c r="M17" s="21" t="s">
        <v>204</v>
      </c>
      <c r="N17" s="21"/>
    </row>
    <row r="18" spans="2:14" ht="14.45" customHeight="1" x14ac:dyDescent="0.25">
      <c r="B18" s="21">
        <v>10</v>
      </c>
      <c r="C18" t="s">
        <v>185</v>
      </c>
      <c r="D18" s="21">
        <v>15</v>
      </c>
      <c r="E18" s="75">
        <v>5.1894837134215015</v>
      </c>
      <c r="F18" s="75">
        <v>77.842255701322529</v>
      </c>
      <c r="I18" t="s">
        <v>177</v>
      </c>
      <c r="J18" s="21">
        <f>COUNTIF(Tabela15[Produto],I18)</f>
        <v>1</v>
      </c>
    </row>
    <row r="19" spans="2:14" ht="14.45" customHeight="1" x14ac:dyDescent="0.25">
      <c r="B19" s="21">
        <v>11</v>
      </c>
      <c r="C19" t="s">
        <v>183</v>
      </c>
      <c r="D19" s="21">
        <v>17</v>
      </c>
      <c r="E19" s="75">
        <v>3.8053394045610789</v>
      </c>
      <c r="F19" s="75">
        <v>64.690769877538344</v>
      </c>
      <c r="I19" t="s">
        <v>178</v>
      </c>
      <c r="J19" s="21">
        <f>COUNTIF(Tabela15[Produto],I19)</f>
        <v>1</v>
      </c>
      <c r="M19" t="s">
        <v>205</v>
      </c>
    </row>
    <row r="20" spans="2:14" ht="14.45" customHeight="1" x14ac:dyDescent="0.25">
      <c r="B20" s="21">
        <v>12</v>
      </c>
      <c r="C20" t="s">
        <v>184</v>
      </c>
      <c r="D20" s="21">
        <v>14</v>
      </c>
      <c r="E20" s="75">
        <v>2.9295950585190407</v>
      </c>
      <c r="F20" s="75">
        <v>41.014330819266569</v>
      </c>
      <c r="I20" t="s">
        <v>179</v>
      </c>
      <c r="J20" s="21">
        <f>COUNTIF(Tabela15[Produto],I20)</f>
        <v>2</v>
      </c>
      <c r="M20" t="s">
        <v>201</v>
      </c>
      <c r="N20" t="s">
        <v>202</v>
      </c>
    </row>
    <row r="21" spans="2:14" ht="14.45" customHeight="1" x14ac:dyDescent="0.25">
      <c r="B21" s="21">
        <v>13</v>
      </c>
      <c r="C21" t="s">
        <v>180</v>
      </c>
      <c r="D21" s="21">
        <v>5</v>
      </c>
      <c r="E21" s="75">
        <v>1.1059634461575307</v>
      </c>
      <c r="F21" s="75">
        <v>5.5298172307876534</v>
      </c>
      <c r="I21" t="s">
        <v>180</v>
      </c>
      <c r="J21" s="21">
        <f>COUNTIF(Tabela15[Produto],I21)</f>
        <v>4</v>
      </c>
      <c r="M21" s="21" t="s">
        <v>206</v>
      </c>
      <c r="N21" s="21"/>
    </row>
    <row r="22" spans="2:14" ht="14.45" customHeight="1" x14ac:dyDescent="0.25">
      <c r="B22" s="21">
        <v>14</v>
      </c>
      <c r="C22" t="s">
        <v>185</v>
      </c>
      <c r="D22" s="21">
        <v>1</v>
      </c>
      <c r="E22" s="75">
        <v>5.1894837134215015</v>
      </c>
      <c r="F22" s="75">
        <v>5.1894837134215015</v>
      </c>
    </row>
    <row r="23" spans="2:14" ht="14.45" customHeight="1" x14ac:dyDescent="0.25">
      <c r="B23" s="21">
        <v>15</v>
      </c>
      <c r="C23" t="s">
        <v>180</v>
      </c>
      <c r="D23" s="21">
        <v>9</v>
      </c>
      <c r="E23" s="75">
        <v>1.1059634461575307</v>
      </c>
      <c r="F23" s="75">
        <v>9.9536710154177772</v>
      </c>
      <c r="H23" s="122" t="s">
        <v>199</v>
      </c>
      <c r="I23" s="122"/>
      <c r="J23" s="122"/>
      <c r="K23" s="122"/>
    </row>
    <row r="24" spans="2:14" ht="15.6" customHeight="1" x14ac:dyDescent="0.25">
      <c r="B24" s="21">
        <v>16</v>
      </c>
      <c r="C24" t="s">
        <v>184</v>
      </c>
      <c r="D24" s="21">
        <v>20</v>
      </c>
      <c r="E24" s="75">
        <v>2.9295950585190407</v>
      </c>
      <c r="F24" s="75">
        <v>58.591901170380815</v>
      </c>
      <c r="H24" s="122"/>
      <c r="I24" s="122"/>
      <c r="J24" s="122"/>
      <c r="K24" s="122"/>
    </row>
    <row r="25" spans="2:14" ht="14.45" customHeight="1" x14ac:dyDescent="0.25">
      <c r="B25" s="21">
        <v>17</v>
      </c>
      <c r="C25" t="s">
        <v>179</v>
      </c>
      <c r="D25" s="21">
        <v>6</v>
      </c>
      <c r="E25" s="75">
        <v>4.7359189417238392</v>
      </c>
      <c r="F25" s="75">
        <v>28.415513650343037</v>
      </c>
      <c r="H25" s="122"/>
      <c r="I25" s="122"/>
      <c r="J25" s="122"/>
      <c r="K25" s="122"/>
    </row>
    <row r="26" spans="2:14" ht="14.45" customHeight="1" x14ac:dyDescent="0.25">
      <c r="B26" s="21">
        <v>18</v>
      </c>
      <c r="C26" t="s">
        <v>185</v>
      </c>
      <c r="D26" s="21">
        <v>2</v>
      </c>
      <c r="E26" s="75">
        <v>5.1894837134215015</v>
      </c>
      <c r="F26" s="75">
        <v>10.378967426843003</v>
      </c>
      <c r="H26" s="122"/>
      <c r="I26" s="122"/>
      <c r="J26" s="122"/>
      <c r="K26" s="122"/>
    </row>
    <row r="27" spans="2:14" ht="14.45" customHeight="1" x14ac:dyDescent="0.25">
      <c r="B27" s="21">
        <v>19</v>
      </c>
      <c r="C27" t="s">
        <v>180</v>
      </c>
      <c r="D27" s="21">
        <v>20</v>
      </c>
      <c r="E27" s="75">
        <v>1.1059634461575307</v>
      </c>
      <c r="F27" s="75">
        <v>22.119268923150614</v>
      </c>
      <c r="H27" s="122"/>
      <c r="I27" s="122"/>
      <c r="J27" s="122"/>
      <c r="K27" s="122"/>
    </row>
    <row r="28" spans="2:14" ht="14.45" customHeight="1" x14ac:dyDescent="0.25">
      <c r="B28" s="21">
        <v>20</v>
      </c>
      <c r="C28" t="s">
        <v>182</v>
      </c>
      <c r="D28" s="21">
        <v>17</v>
      </c>
      <c r="E28" s="75">
        <v>6.0351528164188943</v>
      </c>
      <c r="F28" s="75">
        <v>102.59759787912121</v>
      </c>
      <c r="H28" s="122"/>
      <c r="I28" s="122"/>
      <c r="J28" s="122"/>
      <c r="K28" s="122"/>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4" t="s">
        <v>207</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208</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B7" s="117" t="s">
        <v>209</v>
      </c>
      <c r="C7" s="117"/>
      <c r="D7" s="117"/>
      <c r="E7" s="117"/>
      <c r="F7" s="117"/>
      <c r="G7" s="32"/>
      <c r="H7" s="117" t="s">
        <v>17</v>
      </c>
      <c r="I7" s="117"/>
      <c r="J7" s="117"/>
      <c r="K7" s="117"/>
      <c r="M7" s="117" t="s">
        <v>18</v>
      </c>
      <c r="N7" s="117"/>
      <c r="O7" s="117"/>
      <c r="P7" s="117"/>
      <c r="Q7" s="117"/>
    </row>
    <row r="8" spans="1:18" ht="15" customHeight="1" x14ac:dyDescent="0.25">
      <c r="B8" s="74" t="s">
        <v>171</v>
      </c>
      <c r="C8" s="74" t="s">
        <v>172</v>
      </c>
      <c r="D8" s="74" t="s">
        <v>173</v>
      </c>
      <c r="E8" s="74" t="s">
        <v>174</v>
      </c>
      <c r="F8" s="74" t="s">
        <v>175</v>
      </c>
      <c r="H8" s="115" t="s">
        <v>211</v>
      </c>
      <c r="I8" s="115"/>
      <c r="J8" s="115"/>
      <c r="K8" s="115"/>
    </row>
    <row r="9" spans="1:18" ht="15" customHeight="1" x14ac:dyDescent="0.25">
      <c r="B9" s="21">
        <v>1</v>
      </c>
      <c r="C9" t="s">
        <v>176</v>
      </c>
      <c r="D9" s="21">
        <v>11</v>
      </c>
      <c r="E9" s="75">
        <v>0.43092679815173696</v>
      </c>
      <c r="F9" s="75">
        <v>4.7401947796691069</v>
      </c>
      <c r="H9" s="115"/>
      <c r="I9" s="115"/>
      <c r="J9" s="115"/>
      <c r="K9" s="115"/>
      <c r="N9" t="s">
        <v>172</v>
      </c>
      <c r="O9" s="21" t="s">
        <v>173</v>
      </c>
      <c r="P9" s="21" t="s">
        <v>210</v>
      </c>
    </row>
    <row r="10" spans="1:18" ht="15" customHeight="1" x14ac:dyDescent="0.25">
      <c r="B10" s="21">
        <v>2</v>
      </c>
      <c r="C10" t="s">
        <v>177</v>
      </c>
      <c r="D10" s="21">
        <v>12</v>
      </c>
      <c r="E10" s="75">
        <v>3.9536955572290453</v>
      </c>
      <c r="F10" s="75">
        <v>47.444346686748545</v>
      </c>
      <c r="H10" s="115"/>
      <c r="I10" s="115"/>
      <c r="J10" s="115"/>
      <c r="K10" s="115"/>
      <c r="N10" t="s">
        <v>176</v>
      </c>
      <c r="O10" s="21"/>
      <c r="P10" s="21"/>
    </row>
    <row r="11" spans="1:18" ht="15" customHeight="1" x14ac:dyDescent="0.25">
      <c r="B11" s="21">
        <v>3</v>
      </c>
      <c r="C11" t="s">
        <v>178</v>
      </c>
      <c r="D11" s="21">
        <v>19</v>
      </c>
      <c r="E11" s="75">
        <v>3.24854173633025</v>
      </c>
      <c r="F11" s="75">
        <v>61.722292990274752</v>
      </c>
      <c r="H11" s="115"/>
      <c r="I11" s="115"/>
      <c r="J11" s="115"/>
      <c r="K11" s="115"/>
      <c r="N11" t="s">
        <v>183</v>
      </c>
      <c r="O11" s="21"/>
      <c r="P11" s="21"/>
    </row>
    <row r="12" spans="1:18" ht="15" customHeight="1" x14ac:dyDescent="0.25">
      <c r="B12" s="21">
        <v>4</v>
      </c>
      <c r="C12" t="s">
        <v>179</v>
      </c>
      <c r="D12" s="21">
        <v>7</v>
      </c>
      <c r="E12" s="75">
        <v>4.7359189417238392</v>
      </c>
      <c r="F12" s="75">
        <v>33.151432592066875</v>
      </c>
      <c r="H12" s="115"/>
      <c r="I12" s="115"/>
      <c r="J12" s="115"/>
      <c r="K12" s="115"/>
      <c r="N12" t="s">
        <v>182</v>
      </c>
      <c r="O12" s="21"/>
      <c r="P12" s="21"/>
    </row>
    <row r="13" spans="1:18" ht="15" customHeight="1" x14ac:dyDescent="0.25">
      <c r="B13" s="21">
        <v>5</v>
      </c>
      <c r="C13" t="s">
        <v>180</v>
      </c>
      <c r="D13" s="21">
        <v>16</v>
      </c>
      <c r="E13" s="75">
        <v>1.1059634461575307</v>
      </c>
      <c r="F13" s="75">
        <v>17.695415138520492</v>
      </c>
      <c r="H13" s="115"/>
      <c r="I13" s="115"/>
      <c r="J13" s="115"/>
      <c r="K13" s="115"/>
      <c r="N13" t="s">
        <v>178</v>
      </c>
      <c r="O13" s="21"/>
      <c r="P13" s="21"/>
    </row>
    <row r="14" spans="1:18" ht="15" x14ac:dyDescent="0.25">
      <c r="B14" s="21">
        <v>6</v>
      </c>
      <c r="C14" t="s">
        <v>181</v>
      </c>
      <c r="D14" s="21">
        <v>10</v>
      </c>
      <c r="E14" s="75">
        <v>5.857383761919956</v>
      </c>
      <c r="F14" s="75">
        <v>58.573837619199558</v>
      </c>
      <c r="H14" s="115"/>
      <c r="I14" s="115"/>
      <c r="J14" s="115"/>
      <c r="K14" s="115"/>
    </row>
    <row r="15" spans="1:18" ht="15" x14ac:dyDescent="0.25">
      <c r="B15" s="21">
        <v>7</v>
      </c>
      <c r="C15" t="s">
        <v>182</v>
      </c>
      <c r="D15" s="21">
        <v>1</v>
      </c>
      <c r="E15" s="75">
        <v>6.0351528164188943</v>
      </c>
      <c r="F15" s="75">
        <v>6.0351528164188943</v>
      </c>
    </row>
    <row r="16" spans="1:18" ht="15" x14ac:dyDescent="0.25">
      <c r="B16" s="21">
        <v>8</v>
      </c>
      <c r="C16" t="s">
        <v>183</v>
      </c>
      <c r="D16" s="21">
        <v>11</v>
      </c>
      <c r="E16" s="75">
        <v>3.8053394045610789</v>
      </c>
      <c r="F16" s="75">
        <v>41.858733450171869</v>
      </c>
      <c r="H16" s="73" t="s">
        <v>172</v>
      </c>
      <c r="I16" s="76" t="s">
        <v>173</v>
      </c>
      <c r="J16" s="21" t="s">
        <v>210</v>
      </c>
    </row>
    <row r="17" spans="2:11" ht="14.45" customHeight="1" x14ac:dyDescent="0.25">
      <c r="B17" s="21">
        <v>9</v>
      </c>
      <c r="C17" t="s">
        <v>184</v>
      </c>
      <c r="D17" s="21">
        <v>20</v>
      </c>
      <c r="E17" s="75">
        <v>2.9295950585190407</v>
      </c>
      <c r="F17" s="75">
        <v>58.591901170380815</v>
      </c>
      <c r="H17" t="s">
        <v>184</v>
      </c>
      <c r="I17" s="21">
        <f>SUMIF(Tabela1510[Produto],Tabela511[[#This Row],[Produto]],Tabela1510[Quantidade])</f>
        <v>54</v>
      </c>
      <c r="J17" s="21">
        <f>AVERAGEIF(Tabela1510[Produto],Tabela511[[#This Row],[Produto]],Tabela1510[Quantidade])</f>
        <v>18</v>
      </c>
    </row>
    <row r="18" spans="2:11" ht="14.45" customHeight="1" x14ac:dyDescent="0.25">
      <c r="B18" s="21">
        <v>10</v>
      </c>
      <c r="C18" t="s">
        <v>185</v>
      </c>
      <c r="D18" s="21">
        <v>15</v>
      </c>
      <c r="E18" s="75">
        <v>5.1894837134215015</v>
      </c>
      <c r="F18" s="75">
        <v>77.842255701322529</v>
      </c>
      <c r="H18" t="s">
        <v>177</v>
      </c>
      <c r="I18" s="21">
        <f>SUMIF(Tabela1510[Produto],Tabela511[[#This Row],[Produto]],Tabela1510[Quantidade])</f>
        <v>12</v>
      </c>
      <c r="J18" s="21">
        <f>AVERAGEIF(Tabela1510[Produto],Tabela511[[#This Row],[Produto]],Tabela1510[Quantidade])</f>
        <v>12</v>
      </c>
    </row>
    <row r="19" spans="2:11" ht="14.45" customHeight="1" x14ac:dyDescent="0.25">
      <c r="B19" s="21">
        <v>11</v>
      </c>
      <c r="C19" t="s">
        <v>183</v>
      </c>
      <c r="D19" s="21">
        <v>17</v>
      </c>
      <c r="E19" s="75">
        <v>3.8053394045610789</v>
      </c>
      <c r="F19" s="75">
        <v>64.690769877538344</v>
      </c>
      <c r="H19" t="s">
        <v>178</v>
      </c>
      <c r="I19" s="21">
        <f>SUMIF(Tabela1510[Produto],Tabela511[[#This Row],[Produto]],Tabela1510[Quantidade])</f>
        <v>19</v>
      </c>
      <c r="J19" s="21">
        <f>AVERAGEIF(Tabela1510[Produto],Tabela511[[#This Row],[Produto]],Tabela1510[Quantidade])</f>
        <v>19</v>
      </c>
    </row>
    <row r="20" spans="2:11" ht="14.45" customHeight="1" x14ac:dyDescent="0.25">
      <c r="B20" s="21">
        <v>12</v>
      </c>
      <c r="C20" t="s">
        <v>184</v>
      </c>
      <c r="D20" s="21">
        <v>14</v>
      </c>
      <c r="E20" s="75">
        <v>2.9295950585190407</v>
      </c>
      <c r="F20" s="75">
        <v>41.014330819266569</v>
      </c>
      <c r="H20" t="s">
        <v>179</v>
      </c>
      <c r="I20" s="21">
        <f>SUMIF(Tabela1510[Produto],Tabela511[[#This Row],[Produto]],Tabela1510[Quantidade])</f>
        <v>13</v>
      </c>
      <c r="J20" s="21">
        <f>AVERAGEIF(Tabela1510[Produto],Tabela511[[#This Row],[Produto]],Tabela1510[Quantidade])</f>
        <v>6.5</v>
      </c>
    </row>
    <row r="21" spans="2:11" ht="14.45" customHeight="1" x14ac:dyDescent="0.25">
      <c r="B21" s="21">
        <v>13</v>
      </c>
      <c r="C21" t="s">
        <v>180</v>
      </c>
      <c r="D21" s="21">
        <v>5</v>
      </c>
      <c r="E21" s="75">
        <v>1.1059634461575307</v>
      </c>
      <c r="F21" s="75">
        <v>5.5298172307876534</v>
      </c>
      <c r="H21" t="s">
        <v>180</v>
      </c>
      <c r="I21" s="21">
        <f>SUMIF(Tabela1510[Produto],Tabela511[[#This Row],[Produto]],Tabela1510[Quantidade])</f>
        <v>50</v>
      </c>
      <c r="J21" s="21">
        <f>AVERAGEIF(Tabela1510[Produto],Tabela511[[#This Row],[Produto]],Tabela1510[Quantidade])</f>
        <v>12.5</v>
      </c>
    </row>
    <row r="22" spans="2:11" ht="14.45" customHeight="1" x14ac:dyDescent="0.25">
      <c r="B22" s="21">
        <v>14</v>
      </c>
      <c r="C22" t="s">
        <v>185</v>
      </c>
      <c r="D22" s="21">
        <v>1</v>
      </c>
      <c r="E22" s="75">
        <v>5.1894837134215015</v>
      </c>
      <c r="F22" s="75">
        <v>5.1894837134215015</v>
      </c>
    </row>
    <row r="23" spans="2:11" ht="14.45" customHeight="1" x14ac:dyDescent="0.25">
      <c r="B23" s="21">
        <v>15</v>
      </c>
      <c r="C23" t="s">
        <v>180</v>
      </c>
      <c r="D23" s="21">
        <v>9</v>
      </c>
      <c r="E23" s="75">
        <v>1.1059634461575307</v>
      </c>
      <c r="F23" s="75">
        <v>9.9536710154177772</v>
      </c>
      <c r="H23" s="122" t="s">
        <v>212</v>
      </c>
      <c r="I23" s="122"/>
      <c r="J23" s="122"/>
      <c r="K23" s="122"/>
    </row>
    <row r="24" spans="2:11" ht="15.6" customHeight="1" x14ac:dyDescent="0.25">
      <c r="B24" s="21">
        <v>16</v>
      </c>
      <c r="C24" t="s">
        <v>184</v>
      </c>
      <c r="D24" s="21">
        <v>20</v>
      </c>
      <c r="E24" s="75">
        <v>2.9295950585190407</v>
      </c>
      <c r="F24" s="75">
        <v>58.591901170380815</v>
      </c>
      <c r="H24" s="122"/>
      <c r="I24" s="122"/>
      <c r="J24" s="122"/>
      <c r="K24" s="122"/>
    </row>
    <row r="25" spans="2:11" ht="14.45" customHeight="1" x14ac:dyDescent="0.25">
      <c r="B25" s="21">
        <v>17</v>
      </c>
      <c r="C25" t="s">
        <v>179</v>
      </c>
      <c r="D25" s="21">
        <v>6</v>
      </c>
      <c r="E25" s="75">
        <v>4.7359189417238392</v>
      </c>
      <c r="F25" s="75">
        <v>28.415513650343037</v>
      </c>
      <c r="H25" s="122"/>
      <c r="I25" s="122"/>
      <c r="J25" s="122"/>
      <c r="K25" s="122"/>
    </row>
    <row r="26" spans="2:11" ht="14.45" customHeight="1" x14ac:dyDescent="0.25">
      <c r="B26" s="21">
        <v>18</v>
      </c>
      <c r="C26" t="s">
        <v>185</v>
      </c>
      <c r="D26" s="21">
        <v>2</v>
      </c>
      <c r="E26" s="75">
        <v>5.1894837134215015</v>
      </c>
      <c r="F26" s="75">
        <v>10.378967426843003</v>
      </c>
      <c r="H26" s="122"/>
      <c r="I26" s="122"/>
      <c r="J26" s="122"/>
      <c r="K26" s="122"/>
    </row>
    <row r="27" spans="2:11" ht="14.45" customHeight="1" x14ac:dyDescent="0.25">
      <c r="B27" s="21">
        <v>19</v>
      </c>
      <c r="C27" t="s">
        <v>180</v>
      </c>
      <c r="D27" s="21">
        <v>20</v>
      </c>
      <c r="E27" s="75">
        <v>1.1059634461575307</v>
      </c>
      <c r="F27" s="75">
        <v>22.119268923150614</v>
      </c>
      <c r="H27" s="122"/>
      <c r="I27" s="122"/>
      <c r="J27" s="122"/>
      <c r="K27" s="122"/>
    </row>
    <row r="28" spans="2:11" ht="14.45" customHeight="1" x14ac:dyDescent="0.25">
      <c r="B28" s="21">
        <v>20</v>
      </c>
      <c r="C28" t="s">
        <v>182</v>
      </c>
      <c r="D28" s="21">
        <v>17</v>
      </c>
      <c r="E28" s="75">
        <v>6.0351528164188943</v>
      </c>
      <c r="F28" s="75">
        <v>102.59759787912121</v>
      </c>
      <c r="H28" s="122"/>
      <c r="I28" s="122"/>
      <c r="J28" s="122"/>
      <c r="K28" s="122"/>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4" t="s">
        <v>213</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214</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B7" s="117" t="s">
        <v>235</v>
      </c>
      <c r="C7" s="117"/>
      <c r="D7" s="117"/>
      <c r="E7" s="117"/>
      <c r="F7" s="117"/>
      <c r="G7" s="32"/>
      <c r="H7" s="117" t="s">
        <v>17</v>
      </c>
      <c r="I7" s="117"/>
      <c r="J7" s="117"/>
      <c r="K7" s="117"/>
      <c r="M7" s="117" t="s">
        <v>18</v>
      </c>
      <c r="N7" s="117"/>
      <c r="O7" s="117"/>
      <c r="P7" s="117"/>
      <c r="Q7" s="117"/>
    </row>
    <row r="8" spans="1:18" ht="15" customHeight="1" x14ac:dyDescent="0.25">
      <c r="B8" s="74" t="s">
        <v>171</v>
      </c>
      <c r="C8" s="74" t="s">
        <v>172</v>
      </c>
      <c r="D8" s="74" t="s">
        <v>173</v>
      </c>
      <c r="E8" s="74" t="s">
        <v>174</v>
      </c>
      <c r="F8" s="74" t="s">
        <v>175</v>
      </c>
      <c r="H8" s="115" t="s">
        <v>216</v>
      </c>
      <c r="I8" s="115"/>
      <c r="J8" s="115"/>
      <c r="K8" s="115"/>
    </row>
    <row r="9" spans="1:18" ht="15" customHeight="1" x14ac:dyDescent="0.25">
      <c r="B9" s="21">
        <v>1</v>
      </c>
      <c r="C9" t="s">
        <v>176</v>
      </c>
      <c r="D9" s="21">
        <v>11</v>
      </c>
      <c r="E9" s="75">
        <v>0.43092679815173696</v>
      </c>
      <c r="F9" s="75">
        <f>Tabela151017[[#This Row],[Quantidade]]*Tabela151017[[#This Row],[Preço Unitário]]</f>
        <v>4.7401947796691069</v>
      </c>
      <c r="H9" s="115"/>
      <c r="I9" s="115"/>
      <c r="J9" s="115"/>
      <c r="K9" s="115"/>
      <c r="N9" s="77" t="s">
        <v>265</v>
      </c>
      <c r="O9" s="77" t="s">
        <v>215</v>
      </c>
      <c r="P9" s="77" t="s">
        <v>266</v>
      </c>
      <c r="Q9" s="77" t="s">
        <v>267</v>
      </c>
    </row>
    <row r="10" spans="1:18" ht="15" customHeight="1" x14ac:dyDescent="0.25">
      <c r="B10" s="21">
        <v>2</v>
      </c>
      <c r="C10" t="s">
        <v>177</v>
      </c>
      <c r="D10" s="21">
        <v>12</v>
      </c>
      <c r="E10" s="75">
        <v>3.9536955572290453</v>
      </c>
      <c r="F10" s="75">
        <f>Tabela151017[[#This Row],[Quantidade]]*Tabela151017[[#This Row],[Preço Unitário]]</f>
        <v>47.444346686748545</v>
      </c>
      <c r="H10" s="115"/>
      <c r="I10" s="115"/>
      <c r="J10" s="115"/>
      <c r="K10" s="115"/>
      <c r="N10" t="s">
        <v>176</v>
      </c>
      <c r="O10" s="21" t="s">
        <v>217</v>
      </c>
      <c r="P10" s="21"/>
    </row>
    <row r="11" spans="1:18" ht="15" customHeight="1" x14ac:dyDescent="0.25">
      <c r="B11" s="21">
        <v>3</v>
      </c>
      <c r="C11" t="s">
        <v>178</v>
      </c>
      <c r="D11" s="21">
        <v>19</v>
      </c>
      <c r="E11" s="75">
        <v>3.24854173633025</v>
      </c>
      <c r="F11" s="75">
        <f>Tabela151017[[#This Row],[Quantidade]]*Tabela151017[[#This Row],[Preço Unitário]]</f>
        <v>61.722292990274752</v>
      </c>
      <c r="H11" s="115"/>
      <c r="I11" s="115"/>
      <c r="J11" s="115"/>
      <c r="K11" s="115"/>
      <c r="N11" t="s">
        <v>183</v>
      </c>
      <c r="O11" s="21" t="s">
        <v>217</v>
      </c>
      <c r="P11" s="21"/>
    </row>
    <row r="12" spans="1:18" ht="15" customHeight="1" x14ac:dyDescent="0.25">
      <c r="B12" s="21">
        <v>4</v>
      </c>
      <c r="C12" t="s">
        <v>179</v>
      </c>
      <c r="D12" s="21">
        <v>7</v>
      </c>
      <c r="E12" s="75">
        <v>4.7359189417238392</v>
      </c>
      <c r="F12" s="75">
        <f>Tabela151017[[#This Row],[Quantidade]]*Tabela151017[[#This Row],[Preço Unitário]]</f>
        <v>33.151432592066875</v>
      </c>
      <c r="H12" s="115"/>
      <c r="I12" s="115"/>
      <c r="J12" s="115"/>
      <c r="K12" s="115"/>
      <c r="N12" t="s">
        <v>182</v>
      </c>
      <c r="O12" s="21" t="s">
        <v>217</v>
      </c>
      <c r="P12" s="21"/>
    </row>
    <row r="13" spans="1:18" ht="15" customHeight="1" x14ac:dyDescent="0.25">
      <c r="B13" s="21">
        <v>5</v>
      </c>
      <c r="C13" t="s">
        <v>180</v>
      </c>
      <c r="D13" s="21">
        <v>16</v>
      </c>
      <c r="E13" s="75">
        <v>1.1059634461575307</v>
      </c>
      <c r="F13" s="75">
        <f>Tabela151017[[#This Row],[Quantidade]]*Tabela151017[[#This Row],[Preço Unitário]]</f>
        <v>17.695415138520492</v>
      </c>
      <c r="H13" s="115"/>
      <c r="I13" s="115"/>
      <c r="J13" s="115"/>
      <c r="K13" s="115"/>
      <c r="N13" t="s">
        <v>178</v>
      </c>
      <c r="O13" s="21" t="s">
        <v>217</v>
      </c>
      <c r="P13" s="21"/>
    </row>
    <row r="14" spans="1:18" ht="15" x14ac:dyDescent="0.25">
      <c r="B14" s="21">
        <v>6</v>
      </c>
      <c r="C14" t="s">
        <v>176</v>
      </c>
      <c r="D14" s="21">
        <v>10</v>
      </c>
      <c r="E14" s="75">
        <v>5.857383761919956</v>
      </c>
      <c r="F14" s="75">
        <f>Tabela151017[[#This Row],[Quantidade]]*Tabela151017[[#This Row],[Preço Unitário]]</f>
        <v>58.573837619199558</v>
      </c>
      <c r="H14" s="115"/>
      <c r="I14" s="115"/>
      <c r="J14" s="115"/>
      <c r="K14" s="115"/>
    </row>
    <row r="15" spans="1:18" ht="15" x14ac:dyDescent="0.25">
      <c r="B15" s="21">
        <v>7</v>
      </c>
      <c r="C15" t="s">
        <v>182</v>
      </c>
      <c r="D15" s="21">
        <v>1</v>
      </c>
      <c r="E15" s="75">
        <v>6.0351528164188943</v>
      </c>
      <c r="F15" s="75">
        <f>Tabela151017[[#This Row],[Quantidade]]*Tabela151017[[#This Row],[Preço Unitário]]</f>
        <v>6.0351528164188943</v>
      </c>
    </row>
    <row r="16" spans="1:18" ht="15" x14ac:dyDescent="0.25">
      <c r="B16" s="21">
        <v>8</v>
      </c>
      <c r="C16" t="s">
        <v>183</v>
      </c>
      <c r="D16" s="21">
        <v>11</v>
      </c>
      <c r="E16" s="75">
        <v>3.8053394045610789</v>
      </c>
      <c r="F16" s="75">
        <f>Tabela151017[[#This Row],[Quantidade]]*Tabela151017[[#This Row],[Preço Unitário]]</f>
        <v>41.858733450171869</v>
      </c>
      <c r="H16" s="76" t="s">
        <v>265</v>
      </c>
      <c r="I16" s="21" t="s">
        <v>215</v>
      </c>
      <c r="J16" s="76" t="s">
        <v>266</v>
      </c>
      <c r="K16" s="21" t="s">
        <v>267</v>
      </c>
    </row>
    <row r="17" spans="2:11" ht="14.45" customHeight="1" x14ac:dyDescent="0.25">
      <c r="B17" s="21">
        <v>9</v>
      </c>
      <c r="C17" t="s">
        <v>184</v>
      </c>
      <c r="D17" s="21">
        <v>20</v>
      </c>
      <c r="E17" s="75">
        <v>2.9295950585190407</v>
      </c>
      <c r="F17" s="75">
        <f>Tabela151017[[#This Row],[Quantidade]]*Tabela151017[[#This Row],[Preço Unitário]]</f>
        <v>58.591901170380815</v>
      </c>
      <c r="H17" t="s">
        <v>184</v>
      </c>
      <c r="I17" s="21" t="s">
        <v>206</v>
      </c>
      <c r="J17" s="21">
        <f>COUNTIFS(Tabela151017[Produto],Tabela51118[[#This Row],[Condição 1]],Tabela151017[Quantidade],Tabela51118[[#This Row],[Condição 2]])</f>
        <v>2</v>
      </c>
      <c r="K17" s="21">
        <f>AVERAGEIFS(Tabela151017[Quantidade],Tabela151017[Produto],Tabela51118[[#This Row],[Condição 1]],Tabela151017[Quantidade],Tabela51118[[#This Row],[Condição 2]])</f>
        <v>17</v>
      </c>
    </row>
    <row r="18" spans="2:11" ht="14.45" customHeight="1" x14ac:dyDescent="0.25">
      <c r="B18" s="21">
        <v>10</v>
      </c>
      <c r="C18" t="s">
        <v>185</v>
      </c>
      <c r="D18" s="21">
        <v>15</v>
      </c>
      <c r="E18" s="75">
        <v>5.1894837134215015</v>
      </c>
      <c r="F18" s="75">
        <f>Tabela151017[[#This Row],[Quantidade]]*Tabela151017[[#This Row],[Preço Unitário]]</f>
        <v>77.842255701322529</v>
      </c>
      <c r="H18" t="s">
        <v>177</v>
      </c>
      <c r="I18" s="21" t="s">
        <v>206</v>
      </c>
      <c r="J18" s="21">
        <f>COUNTIFS(Tabela151017[Produto],Tabela51118[[#This Row],[Condição 1]],Tabela151017[Quantidade],Tabela51118[[#This Row],[Condição 2]])</f>
        <v>2</v>
      </c>
      <c r="K18" s="21">
        <f>AVERAGEIFS(Tabela151017[Quantidade],Tabela151017[Produto],Tabela51118[[#This Row],[Condição 1]],Tabela151017[Quantidade],Tabela51118[[#This Row],[Condição 2]])</f>
        <v>14.5</v>
      </c>
    </row>
    <row r="19" spans="2:11" ht="14.45" customHeight="1" x14ac:dyDescent="0.25">
      <c r="B19" s="21">
        <v>11</v>
      </c>
      <c r="C19" t="s">
        <v>183</v>
      </c>
      <c r="D19" s="21">
        <v>17</v>
      </c>
      <c r="E19" s="75">
        <v>3.8053394045610789</v>
      </c>
      <c r="F19" s="75">
        <f>Tabela151017[[#This Row],[Quantidade]]*Tabela151017[[#This Row],[Preço Unitário]]</f>
        <v>64.690769877538344</v>
      </c>
      <c r="H19" t="s">
        <v>178</v>
      </c>
      <c r="I19" s="21" t="s">
        <v>206</v>
      </c>
      <c r="J19" s="21">
        <f>COUNTIFS(Tabela151017[Produto],Tabela51118[[#This Row],[Condição 1]],Tabela151017[Quantidade],Tabela51118[[#This Row],[Condição 2]])</f>
        <v>1</v>
      </c>
      <c r="K19" s="21">
        <f>AVERAGEIFS(Tabela151017[Quantidade],Tabela151017[Produto],Tabela51118[[#This Row],[Condição 1]],Tabela151017[Quantidade],Tabela51118[[#This Row],[Condição 2]])</f>
        <v>19</v>
      </c>
    </row>
    <row r="20" spans="2:11" ht="14.45" customHeight="1" x14ac:dyDescent="0.25">
      <c r="B20" s="21">
        <v>12</v>
      </c>
      <c r="C20" t="s">
        <v>184</v>
      </c>
      <c r="D20" s="21">
        <v>14</v>
      </c>
      <c r="E20" s="75">
        <v>2.9295950585190407</v>
      </c>
      <c r="F20" s="75">
        <f>Tabela151017[[#This Row],[Quantidade]]*Tabela151017[[#This Row],[Preço Unitário]]</f>
        <v>41.014330819266569</v>
      </c>
      <c r="H20" t="s">
        <v>179</v>
      </c>
      <c r="I20" s="21" t="s">
        <v>206</v>
      </c>
      <c r="J20" s="21">
        <f>COUNTIFS(Tabela151017[Produto],Tabela51118[[#This Row],[Condição 1]],Tabela151017[Quantidade],Tabela51118[[#This Row],[Condição 2]])</f>
        <v>1</v>
      </c>
      <c r="K20" s="21">
        <f>AVERAGEIFS(Tabela151017[Quantidade],Tabela151017[Produto],Tabela51118[[#This Row],[Condição 1]],Tabela151017[Quantidade],Tabela51118[[#This Row],[Condição 2]])</f>
        <v>12</v>
      </c>
    </row>
    <row r="21" spans="2:11" ht="14.45" customHeight="1" x14ac:dyDescent="0.25">
      <c r="B21" s="21">
        <v>13</v>
      </c>
      <c r="C21" t="s">
        <v>180</v>
      </c>
      <c r="D21" s="21">
        <v>5</v>
      </c>
      <c r="E21" s="75">
        <v>1.1059634461575307</v>
      </c>
      <c r="F21" s="75">
        <f>Tabela151017[[#This Row],[Quantidade]]*Tabela151017[[#This Row],[Preço Unitário]]</f>
        <v>5.5298172307876534</v>
      </c>
      <c r="H21" t="s">
        <v>180</v>
      </c>
      <c r="I21" s="21" t="s">
        <v>206</v>
      </c>
      <c r="J21" s="21">
        <f>COUNTIFS(Tabela151017[Produto],Tabela51118[[#This Row],[Condição 1]],Tabela151017[Quantidade],Tabela51118[[#This Row],[Condição 2]])</f>
        <v>2</v>
      </c>
      <c r="K21" s="21">
        <f>AVERAGEIFS(Tabela151017[Quantidade],Tabela151017[Produto],Tabela51118[[#This Row],[Condição 1]],Tabela151017[Quantidade],Tabela51118[[#This Row],[Condição 2]])</f>
        <v>18</v>
      </c>
    </row>
    <row r="22" spans="2:11" ht="14.45" customHeight="1" x14ac:dyDescent="0.25">
      <c r="B22" s="21">
        <v>14</v>
      </c>
      <c r="C22" t="s">
        <v>185</v>
      </c>
      <c r="D22" s="21">
        <v>1</v>
      </c>
      <c r="E22" s="75">
        <v>5.1894837134215015</v>
      </c>
      <c r="F22" s="75">
        <f>Tabela151017[[#This Row],[Quantidade]]*Tabela151017[[#This Row],[Preço Unitário]]</f>
        <v>5.1894837134215015</v>
      </c>
    </row>
    <row r="23" spans="2:11" ht="14.45" customHeight="1" x14ac:dyDescent="0.25">
      <c r="B23" s="21">
        <v>15</v>
      </c>
      <c r="C23" t="s">
        <v>180</v>
      </c>
      <c r="D23" s="21">
        <v>9</v>
      </c>
      <c r="E23" s="75">
        <v>1.1059634461575307</v>
      </c>
      <c r="F23" s="75">
        <f>Tabela151017[[#This Row],[Quantidade]]*Tabela151017[[#This Row],[Preço Unitário]]</f>
        <v>9.9536710154177772</v>
      </c>
      <c r="H23" s="122" t="s">
        <v>212</v>
      </c>
      <c r="I23" s="122"/>
      <c r="J23" s="122"/>
      <c r="K23" s="122"/>
    </row>
    <row r="24" spans="2:11" ht="15.6" customHeight="1" x14ac:dyDescent="0.25">
      <c r="B24" s="21">
        <v>16</v>
      </c>
      <c r="C24" t="s">
        <v>177</v>
      </c>
      <c r="D24" s="21">
        <v>17</v>
      </c>
      <c r="E24" s="75">
        <v>2.9295950585190407</v>
      </c>
      <c r="F24" s="75">
        <f>Tabela151017[[#This Row],[Quantidade]]*Tabela151017[[#This Row],[Preço Unitário]]</f>
        <v>49.803115994823692</v>
      </c>
      <c r="H24" s="122"/>
      <c r="I24" s="122"/>
      <c r="J24" s="122"/>
      <c r="K24" s="122"/>
    </row>
    <row r="25" spans="2:11" ht="14.45" customHeight="1" x14ac:dyDescent="0.25">
      <c r="B25" s="21">
        <v>17</v>
      </c>
      <c r="C25" t="s">
        <v>179</v>
      </c>
      <c r="D25" s="21">
        <v>12</v>
      </c>
      <c r="E25" s="75">
        <v>4.7359189417238392</v>
      </c>
      <c r="F25" s="75">
        <f>Tabela151017[[#This Row],[Quantidade]]*Tabela151017[[#This Row],[Preço Unitário]]</f>
        <v>56.831027300686074</v>
      </c>
      <c r="H25" s="122"/>
      <c r="I25" s="122"/>
      <c r="J25" s="122"/>
      <c r="K25" s="122"/>
    </row>
    <row r="26" spans="2:11" ht="14.45" customHeight="1" x14ac:dyDescent="0.25">
      <c r="B26" s="21">
        <v>18</v>
      </c>
      <c r="C26" t="s">
        <v>185</v>
      </c>
      <c r="D26" s="21">
        <v>2</v>
      </c>
      <c r="E26" s="75">
        <v>5.1894837134215015</v>
      </c>
      <c r="F26" s="75">
        <f>Tabela151017[[#This Row],[Quantidade]]*Tabela151017[[#This Row],[Preço Unitário]]</f>
        <v>10.378967426843003</v>
      </c>
      <c r="H26" s="122"/>
      <c r="I26" s="122"/>
      <c r="J26" s="122"/>
      <c r="K26" s="122"/>
    </row>
    <row r="27" spans="2:11" ht="14.45" customHeight="1" x14ac:dyDescent="0.25">
      <c r="B27" s="21">
        <v>19</v>
      </c>
      <c r="C27" t="s">
        <v>180</v>
      </c>
      <c r="D27" s="21">
        <v>20</v>
      </c>
      <c r="E27" s="75">
        <v>1.1059634461575307</v>
      </c>
      <c r="F27" s="75">
        <f>Tabela151017[[#This Row],[Quantidade]]*Tabela151017[[#This Row],[Preço Unitário]]</f>
        <v>22.119268923150614</v>
      </c>
      <c r="H27" s="122"/>
      <c r="I27" s="122"/>
      <c r="J27" s="122"/>
      <c r="K27" s="122"/>
    </row>
    <row r="28" spans="2:11" ht="14.45" customHeight="1" x14ac:dyDescent="0.25">
      <c r="B28" s="21">
        <v>20</v>
      </c>
      <c r="C28" t="s">
        <v>182</v>
      </c>
      <c r="D28" s="21">
        <v>17</v>
      </c>
      <c r="E28" s="75">
        <v>6.0351528164188943</v>
      </c>
      <c r="F28" s="75">
        <f>Tabela151017[[#This Row],[Quantidade]]*Tabela151017[[#This Row],[Preço Unitário]]</f>
        <v>102.59759787912121</v>
      </c>
      <c r="H28" s="122"/>
      <c r="I28" s="122"/>
      <c r="J28" s="122"/>
      <c r="K28" s="122"/>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94" t="s">
        <v>218</v>
      </c>
      <c r="B1" s="94"/>
      <c r="C1" s="94"/>
      <c r="D1" s="94"/>
      <c r="E1" s="94"/>
      <c r="F1" s="94"/>
      <c r="G1" s="94"/>
      <c r="H1" s="94"/>
      <c r="I1" s="94"/>
      <c r="J1" s="94"/>
      <c r="K1" s="94"/>
      <c r="L1" s="94"/>
      <c r="M1" s="94"/>
      <c r="N1" s="94"/>
      <c r="O1" s="94"/>
      <c r="P1" s="94"/>
      <c r="Q1" s="94"/>
      <c r="R1" s="94"/>
    </row>
    <row r="2" spans="1:18" ht="14.45" customHeight="1" x14ac:dyDescent="0.25">
      <c r="A2" s="94"/>
      <c r="B2" s="94"/>
      <c r="C2" s="94"/>
      <c r="D2" s="94"/>
      <c r="E2" s="94"/>
      <c r="F2" s="94"/>
      <c r="G2" s="94"/>
      <c r="H2" s="94"/>
      <c r="I2" s="94"/>
      <c r="J2" s="94"/>
      <c r="K2" s="94"/>
      <c r="L2" s="94"/>
      <c r="M2" s="94"/>
      <c r="N2" s="94"/>
      <c r="O2" s="94"/>
      <c r="P2" s="94"/>
      <c r="Q2" s="94"/>
      <c r="R2" s="94"/>
    </row>
    <row r="3" spans="1:18" ht="14.45" customHeight="1" x14ac:dyDescent="0.25">
      <c r="A3" s="94"/>
      <c r="B3" s="94"/>
      <c r="C3" s="94"/>
      <c r="D3" s="94"/>
      <c r="E3" s="94"/>
      <c r="F3" s="94"/>
      <c r="G3" s="94"/>
      <c r="H3" s="94"/>
      <c r="I3" s="94"/>
      <c r="J3" s="94"/>
      <c r="K3" s="94"/>
      <c r="L3" s="94"/>
      <c r="M3" s="94"/>
      <c r="N3" s="94"/>
      <c r="O3" s="94"/>
      <c r="P3" s="94"/>
      <c r="Q3" s="94"/>
      <c r="R3" s="94"/>
    </row>
    <row r="4" spans="1:18" ht="14.45" customHeight="1" x14ac:dyDescent="0.25">
      <c r="A4" s="94"/>
      <c r="B4" s="94"/>
      <c r="C4" s="94"/>
      <c r="D4" s="94"/>
      <c r="E4" s="94"/>
      <c r="F4" s="94"/>
      <c r="G4" s="94"/>
      <c r="H4" s="94"/>
      <c r="I4" s="94"/>
      <c r="J4" s="94"/>
      <c r="K4" s="94"/>
      <c r="L4" s="94"/>
      <c r="M4" s="94"/>
      <c r="N4" s="94"/>
      <c r="O4" s="94"/>
      <c r="P4" s="94"/>
      <c r="Q4" s="94"/>
      <c r="R4" s="94"/>
    </row>
    <row r="5" spans="1:18" ht="20.45" customHeight="1" x14ac:dyDescent="0.25">
      <c r="A5" s="109" t="s">
        <v>233</v>
      </c>
      <c r="B5" s="109"/>
      <c r="C5" s="109"/>
      <c r="D5" s="109"/>
      <c r="E5" s="109"/>
      <c r="F5" s="109"/>
      <c r="G5" s="109"/>
      <c r="H5" s="109"/>
      <c r="I5" s="109"/>
      <c r="J5" s="109"/>
      <c r="K5" s="109"/>
      <c r="L5" s="109"/>
      <c r="M5" s="109"/>
      <c r="N5" s="109"/>
      <c r="O5" s="109"/>
      <c r="P5" s="109"/>
      <c r="Q5" s="109"/>
      <c r="R5" s="109"/>
    </row>
    <row r="6" spans="1:18" ht="20.45" customHeight="1" x14ac:dyDescent="0.25">
      <c r="A6" s="109"/>
      <c r="B6" s="109"/>
      <c r="C6" s="109"/>
      <c r="D6" s="109"/>
      <c r="E6" s="109"/>
      <c r="F6" s="109"/>
      <c r="G6" s="109"/>
      <c r="H6" s="109"/>
      <c r="I6" s="109"/>
      <c r="J6" s="109"/>
      <c r="K6" s="109"/>
      <c r="L6" s="109"/>
      <c r="M6" s="109"/>
      <c r="N6" s="109"/>
      <c r="O6" s="109"/>
      <c r="P6" s="109"/>
      <c r="Q6" s="109"/>
      <c r="R6" s="109"/>
    </row>
    <row r="7" spans="1:18" ht="14.45" customHeight="1" x14ac:dyDescent="0.3">
      <c r="C7" s="123" t="s">
        <v>234</v>
      </c>
      <c r="D7" s="123"/>
      <c r="E7" s="123"/>
      <c r="F7" s="123"/>
      <c r="G7" s="32"/>
      <c r="H7" s="123" t="s">
        <v>229</v>
      </c>
      <c r="I7" s="123"/>
      <c r="J7" s="123"/>
      <c r="K7" s="123"/>
      <c r="M7" s="123" t="s">
        <v>18</v>
      </c>
      <c r="N7" s="123"/>
      <c r="O7" s="123"/>
      <c r="P7" s="123"/>
      <c r="Q7" s="82"/>
    </row>
    <row r="8" spans="1:18" ht="15" customHeight="1" x14ac:dyDescent="0.25">
      <c r="C8" s="74" t="s">
        <v>133</v>
      </c>
      <c r="D8" s="78" t="s">
        <v>134</v>
      </c>
      <c r="E8" s="78" t="s">
        <v>221</v>
      </c>
      <c r="F8" s="78" t="s">
        <v>227</v>
      </c>
      <c r="H8" s="77" t="s">
        <v>220</v>
      </c>
      <c r="I8" s="77" t="s">
        <v>134</v>
      </c>
      <c r="J8" s="77" t="s">
        <v>221</v>
      </c>
      <c r="K8" s="77" t="s">
        <v>227</v>
      </c>
      <c r="M8" s="77" t="s">
        <v>220</v>
      </c>
      <c r="N8" s="77" t="s">
        <v>134</v>
      </c>
      <c r="O8" s="77" t="s">
        <v>221</v>
      </c>
      <c r="P8" s="77" t="s">
        <v>227</v>
      </c>
    </row>
    <row r="9" spans="1:18" ht="15" customHeight="1" x14ac:dyDescent="0.25">
      <c r="C9" t="s">
        <v>116</v>
      </c>
      <c r="D9" s="21">
        <v>42</v>
      </c>
      <c r="E9" s="79" t="s">
        <v>226</v>
      </c>
      <c r="F9" s="79">
        <v>6000</v>
      </c>
      <c r="H9" s="77" t="s">
        <v>123</v>
      </c>
      <c r="I9" s="77">
        <f>VLOOKUP(Tabela22[Cliente],Tabela15101720[#All],2,FALSE)</f>
        <v>51</v>
      </c>
      <c r="J9" s="77" t="str">
        <f>VLOOKUP(Tabela22[Cliente],Tabela15101720[#All],3,FALSE)</f>
        <v>Gerente</v>
      </c>
      <c r="K9" s="80">
        <f>VLOOKUP(Tabela22[Cliente],Tabela15101720[#All],4,FALSE)</f>
        <v>4500</v>
      </c>
      <c r="M9" s="77" t="s">
        <v>124</v>
      </c>
      <c r="N9" s="77"/>
      <c r="O9" s="77"/>
      <c r="P9" s="80"/>
    </row>
    <row r="10" spans="1:18" ht="15" customHeight="1" x14ac:dyDescent="0.25">
      <c r="C10" t="s">
        <v>81</v>
      </c>
      <c r="D10" s="21">
        <v>22</v>
      </c>
      <c r="E10" s="79" t="s">
        <v>222</v>
      </c>
      <c r="F10" s="79">
        <v>1800</v>
      </c>
    </row>
    <row r="11" spans="1:18" ht="15" customHeight="1" x14ac:dyDescent="0.25">
      <c r="C11" t="s">
        <v>123</v>
      </c>
      <c r="D11" s="21">
        <v>51</v>
      </c>
      <c r="E11" s="79" t="s">
        <v>223</v>
      </c>
      <c r="F11" s="79">
        <v>4500</v>
      </c>
      <c r="H11" s="122" t="s">
        <v>231</v>
      </c>
      <c r="I11" s="122"/>
      <c r="J11" s="122"/>
      <c r="K11" s="122"/>
    </row>
    <row r="12" spans="1:18" ht="15" customHeight="1" x14ac:dyDescent="0.25">
      <c r="C12" t="s">
        <v>169</v>
      </c>
      <c r="D12" s="21">
        <v>25</v>
      </c>
      <c r="E12" s="79" t="s">
        <v>222</v>
      </c>
      <c r="F12" s="79">
        <v>1800</v>
      </c>
      <c r="H12" s="122"/>
      <c r="I12" s="122"/>
      <c r="J12" s="122"/>
      <c r="K12" s="122"/>
    </row>
    <row r="13" spans="1:18" ht="15" customHeight="1" x14ac:dyDescent="0.25">
      <c r="C13" t="s">
        <v>124</v>
      </c>
      <c r="D13" s="21">
        <v>60</v>
      </c>
      <c r="E13" s="79" t="s">
        <v>222</v>
      </c>
      <c r="F13" s="79">
        <v>1800</v>
      </c>
      <c r="H13" s="122"/>
      <c r="I13" s="122"/>
      <c r="J13" s="122"/>
      <c r="K13" s="122"/>
    </row>
    <row r="14" spans="1:18" ht="15" x14ac:dyDescent="0.25">
      <c r="C14" t="s">
        <v>162</v>
      </c>
      <c r="D14" s="21">
        <v>45</v>
      </c>
      <c r="E14" s="79" t="s">
        <v>224</v>
      </c>
      <c r="F14" s="79">
        <v>2500</v>
      </c>
      <c r="H14" s="122"/>
      <c r="I14" s="122"/>
      <c r="J14" s="122"/>
      <c r="K14" s="122"/>
    </row>
    <row r="15" spans="1:18" ht="15" x14ac:dyDescent="0.25">
      <c r="C15" t="s">
        <v>168</v>
      </c>
      <c r="D15" s="21">
        <v>23</v>
      </c>
      <c r="E15" s="79" t="s">
        <v>225</v>
      </c>
      <c r="F15" s="79">
        <v>2000</v>
      </c>
    </row>
    <row r="16" spans="1:18" ht="15.75" x14ac:dyDescent="0.25">
      <c r="C16" t="s">
        <v>219</v>
      </c>
      <c r="D16" s="21">
        <v>34</v>
      </c>
      <c r="E16" s="79" t="s">
        <v>226</v>
      </c>
      <c r="F16" s="79">
        <v>6000</v>
      </c>
      <c r="H16" s="114" t="s">
        <v>230</v>
      </c>
      <c r="I16" s="114"/>
      <c r="J16" s="114"/>
      <c r="K16" s="114"/>
    </row>
    <row r="17" spans="3:15" ht="14.45" customHeight="1" x14ac:dyDescent="0.25">
      <c r="C17" t="s">
        <v>126</v>
      </c>
      <c r="D17" s="21">
        <v>49</v>
      </c>
      <c r="E17" s="79" t="s">
        <v>224</v>
      </c>
      <c r="F17" s="79">
        <v>2500</v>
      </c>
      <c r="I17" s="21" t="s">
        <v>133</v>
      </c>
      <c r="J17" s="21" t="s">
        <v>228</v>
      </c>
      <c r="N17" s="21" t="s">
        <v>133</v>
      </c>
      <c r="O17" s="21" t="s">
        <v>228</v>
      </c>
    </row>
    <row r="18" spans="3:15" ht="14.45" customHeight="1" x14ac:dyDescent="0.25">
      <c r="C18" t="s">
        <v>127</v>
      </c>
      <c r="D18" s="21">
        <v>30</v>
      </c>
      <c r="E18" s="79" t="s">
        <v>225</v>
      </c>
      <c r="F18" s="79">
        <v>2000</v>
      </c>
      <c r="I18" s="21" t="s">
        <v>219</v>
      </c>
      <c r="J18" s="21">
        <f>HLOOKUP(Tabela23[Nome],C20:F21,2,FALSE)</f>
        <v>10.34</v>
      </c>
      <c r="N18" s="21" t="s">
        <v>82</v>
      </c>
      <c r="O18" s="21"/>
    </row>
    <row r="19" spans="3:15" ht="14.45" customHeight="1" x14ac:dyDescent="0.25"/>
    <row r="20" spans="3:15" ht="14.45" customHeight="1" x14ac:dyDescent="0.25">
      <c r="C20" s="81" t="s">
        <v>133</v>
      </c>
      <c r="D20" s="22" t="s">
        <v>219</v>
      </c>
      <c r="E20" s="22" t="s">
        <v>82</v>
      </c>
      <c r="F20" s="22" t="s">
        <v>125</v>
      </c>
      <c r="H20" s="122" t="s">
        <v>232</v>
      </c>
      <c r="I20" s="122"/>
      <c r="J20" s="122"/>
      <c r="K20" s="122"/>
    </row>
    <row r="21" spans="3:15" ht="14.45" customHeight="1" x14ac:dyDescent="0.25">
      <c r="C21" s="81" t="s">
        <v>228</v>
      </c>
      <c r="D21" s="1">
        <v>10.34</v>
      </c>
      <c r="E21" s="1">
        <v>9.58</v>
      </c>
      <c r="F21" s="1">
        <v>11.23</v>
      </c>
      <c r="H21" s="122"/>
      <c r="I21" s="122"/>
      <c r="J21" s="122"/>
      <c r="K21" s="122"/>
    </row>
    <row r="22" spans="3:15" ht="14.45" customHeight="1" x14ac:dyDescent="0.25">
      <c r="H22" s="122"/>
      <c r="I22" s="122"/>
      <c r="J22" s="122"/>
      <c r="K22" s="122"/>
    </row>
    <row r="23" spans="3:15" ht="14.45" customHeight="1" x14ac:dyDescent="0.25">
      <c r="H23" s="122"/>
      <c r="I23" s="122"/>
      <c r="J23" s="122"/>
      <c r="K23" s="122"/>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
  <sheetViews>
    <sheetView showGridLines="0" showRowColHeaders="0" tabSelected="1" zoomScale="86" zoomScaleNormal="86" workbookViewId="0">
      <selection activeCell="K19" sqref="K19"/>
    </sheetView>
  </sheetViews>
  <sheetFormatPr defaultColWidth="0" defaultRowHeight="15" zeroHeight="1" x14ac:dyDescent="0.25"/>
  <cols>
    <col min="1" max="25" width="8.85546875" customWidth="1"/>
    <col min="26" max="16384" width="8.85546875" hidden="1"/>
  </cols>
  <sheetData>
    <row r="1" spans="1:25" ht="14.45" customHeight="1" x14ac:dyDescent="0.25">
      <c r="A1" s="94" t="s">
        <v>1</v>
      </c>
      <c r="B1" s="94"/>
      <c r="C1" s="94"/>
      <c r="D1" s="94"/>
      <c r="E1" s="94"/>
      <c r="F1" s="94"/>
      <c r="G1" s="94"/>
      <c r="H1" s="94"/>
      <c r="I1" s="94"/>
      <c r="J1" s="94"/>
      <c r="K1" s="94"/>
      <c r="L1" s="94"/>
      <c r="M1" s="94"/>
      <c r="N1" s="94"/>
      <c r="O1" s="94"/>
      <c r="P1" s="94"/>
      <c r="Q1" s="94"/>
      <c r="R1" s="94"/>
      <c r="S1" s="94"/>
      <c r="T1" s="94"/>
      <c r="U1" s="94"/>
      <c r="V1" s="94"/>
      <c r="W1" s="94"/>
      <c r="X1" s="94"/>
      <c r="Y1" s="94"/>
    </row>
    <row r="2" spans="1:25" ht="14.45" customHeight="1" x14ac:dyDescent="0.25">
      <c r="A2" s="94"/>
      <c r="B2" s="94"/>
      <c r="C2" s="94"/>
      <c r="D2" s="94"/>
      <c r="E2" s="94"/>
      <c r="F2" s="94"/>
      <c r="G2" s="94"/>
      <c r="H2" s="94"/>
      <c r="I2" s="94"/>
      <c r="J2" s="94"/>
      <c r="K2" s="94"/>
      <c r="L2" s="94"/>
      <c r="M2" s="94"/>
      <c r="N2" s="94"/>
      <c r="O2" s="94"/>
      <c r="P2" s="94"/>
      <c r="Q2" s="94"/>
      <c r="R2" s="94"/>
      <c r="S2" s="94"/>
      <c r="T2" s="94"/>
      <c r="U2" s="94"/>
      <c r="V2" s="94"/>
      <c r="W2" s="94"/>
      <c r="X2" s="94"/>
      <c r="Y2" s="94"/>
    </row>
    <row r="3" spans="1:25" ht="14.45" customHeight="1" x14ac:dyDescent="0.25">
      <c r="A3" s="94"/>
      <c r="B3" s="94"/>
      <c r="C3" s="94"/>
      <c r="D3" s="94"/>
      <c r="E3" s="94"/>
      <c r="F3" s="94"/>
      <c r="G3" s="94"/>
      <c r="H3" s="94"/>
      <c r="I3" s="94"/>
      <c r="J3" s="94"/>
      <c r="K3" s="94"/>
      <c r="L3" s="94"/>
      <c r="M3" s="94"/>
      <c r="N3" s="94"/>
      <c r="O3" s="94"/>
      <c r="P3" s="94"/>
      <c r="Q3" s="94"/>
      <c r="R3" s="94"/>
      <c r="S3" s="94"/>
      <c r="T3" s="94"/>
      <c r="U3" s="94"/>
      <c r="V3" s="94"/>
      <c r="W3" s="94"/>
      <c r="X3" s="94"/>
      <c r="Y3" s="94"/>
    </row>
    <row r="4" spans="1:25" ht="14.45" customHeight="1" x14ac:dyDescent="0.25">
      <c r="A4" s="94"/>
      <c r="B4" s="94"/>
      <c r="C4" s="94"/>
      <c r="D4" s="94"/>
      <c r="E4" s="94"/>
      <c r="F4" s="94"/>
      <c r="G4" s="94"/>
      <c r="H4" s="94"/>
      <c r="I4" s="94"/>
      <c r="J4" s="94"/>
      <c r="K4" s="94"/>
      <c r="L4" s="94"/>
      <c r="M4" s="94"/>
      <c r="N4" s="94"/>
      <c r="O4" s="94"/>
      <c r="P4" s="94"/>
      <c r="Q4" s="94"/>
      <c r="R4" s="94"/>
      <c r="S4" s="94"/>
      <c r="T4" s="94"/>
      <c r="U4" s="94"/>
      <c r="V4" s="94"/>
      <c r="W4" s="94"/>
      <c r="X4" s="94"/>
      <c r="Y4" s="94"/>
    </row>
    <row r="5" spans="1:25" ht="14.45" customHeight="1" x14ac:dyDescent="0.25">
      <c r="A5" s="100" t="s">
        <v>2</v>
      </c>
      <c r="B5" s="100"/>
      <c r="C5" s="100"/>
      <c r="D5" s="100"/>
      <c r="E5" s="100"/>
      <c r="F5" s="100"/>
      <c r="G5" s="100"/>
      <c r="H5" s="100"/>
      <c r="I5" s="100"/>
      <c r="J5" s="100"/>
      <c r="K5" s="100"/>
      <c r="L5" s="100"/>
      <c r="M5" s="100"/>
      <c r="N5" s="100"/>
      <c r="O5" s="100"/>
      <c r="P5" s="100"/>
      <c r="Q5" s="100"/>
      <c r="R5" s="100"/>
      <c r="S5" s="100"/>
      <c r="T5" s="100"/>
      <c r="U5" s="100"/>
      <c r="V5" s="100"/>
      <c r="W5" s="100"/>
      <c r="X5" s="5"/>
      <c r="Y5" s="5"/>
    </row>
    <row r="6" spans="1:25"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c r="W6" s="100"/>
      <c r="X6" s="5"/>
      <c r="Y6" s="5"/>
    </row>
    <row r="7" spans="1:25" ht="14.45" customHeight="1" x14ac:dyDescent="0.25">
      <c r="A7" s="100"/>
      <c r="B7" s="100"/>
      <c r="C7" s="100"/>
      <c r="D7" s="100"/>
      <c r="E7" s="100"/>
      <c r="F7" s="100"/>
      <c r="G7" s="100"/>
      <c r="H7" s="100"/>
      <c r="I7" s="100"/>
      <c r="J7" s="100"/>
      <c r="K7" s="100"/>
      <c r="L7" s="100"/>
      <c r="M7" s="100"/>
      <c r="N7" s="100"/>
      <c r="O7" s="100"/>
      <c r="P7" s="100"/>
      <c r="Q7" s="100"/>
      <c r="R7" s="100"/>
      <c r="S7" s="100"/>
      <c r="T7" s="100"/>
      <c r="U7" s="100"/>
      <c r="V7" s="100"/>
      <c r="W7" s="100"/>
      <c r="X7" s="5"/>
      <c r="Y7" s="5"/>
    </row>
    <row r="8" spans="1:25" ht="14.45" customHeight="1" x14ac:dyDescent="0.25">
      <c r="A8" s="100"/>
      <c r="B8" s="100"/>
      <c r="C8" s="100"/>
      <c r="D8" s="100"/>
      <c r="E8" s="100"/>
      <c r="F8" s="100"/>
      <c r="G8" s="100"/>
      <c r="H8" s="100"/>
      <c r="I8" s="100"/>
      <c r="J8" s="100"/>
      <c r="K8" s="100"/>
      <c r="L8" s="100"/>
      <c r="M8" s="100"/>
      <c r="N8" s="100"/>
      <c r="O8" s="100"/>
      <c r="P8" s="100"/>
      <c r="Q8" s="100"/>
      <c r="R8" s="100"/>
      <c r="S8" s="100"/>
      <c r="T8" s="100"/>
      <c r="U8" s="100"/>
      <c r="V8" s="100"/>
      <c r="W8" s="100"/>
      <c r="X8" s="5"/>
      <c r="Y8" s="5"/>
    </row>
    <row r="9" spans="1:25" ht="14.45" customHeight="1" thickBot="1" x14ac:dyDescent="0.35">
      <c r="B9" s="5"/>
      <c r="C9" s="102" t="s">
        <v>17</v>
      </c>
      <c r="D9" s="102"/>
      <c r="E9" s="102"/>
      <c r="F9" s="102"/>
      <c r="G9" s="102"/>
      <c r="H9" s="102"/>
      <c r="I9" s="102"/>
      <c r="J9" s="4"/>
      <c r="K9" s="4"/>
      <c r="L9" s="4"/>
      <c r="M9" s="4"/>
      <c r="N9" s="4"/>
      <c r="O9" s="102" t="s">
        <v>18</v>
      </c>
      <c r="P9" s="102"/>
      <c r="Q9" s="102"/>
      <c r="R9" s="102"/>
      <c r="S9" s="102"/>
      <c r="T9" s="102"/>
      <c r="U9" s="102"/>
      <c r="V9" s="4"/>
      <c r="W9" s="5"/>
      <c r="X9" s="5"/>
      <c r="Y9" s="5"/>
    </row>
    <row r="10" spans="1:25" ht="16.5" thickBot="1" x14ac:dyDescent="0.3">
      <c r="C10" s="96" t="s">
        <v>3</v>
      </c>
      <c r="D10" s="97"/>
      <c r="E10" s="97"/>
      <c r="F10" s="97"/>
      <c r="G10" s="97"/>
      <c r="H10" s="97"/>
      <c r="I10" s="98"/>
      <c r="O10" s="96" t="s">
        <v>3</v>
      </c>
      <c r="P10" s="97"/>
      <c r="Q10" s="97"/>
      <c r="R10" s="97"/>
      <c r="S10" s="97"/>
      <c r="T10" s="97"/>
      <c r="U10" s="98"/>
    </row>
    <row r="11" spans="1:25" x14ac:dyDescent="0.25">
      <c r="C11" s="6"/>
      <c r="I11" s="7"/>
      <c r="O11" s="6"/>
      <c r="U11" s="7"/>
    </row>
    <row r="12" spans="1:25" x14ac:dyDescent="0.25">
      <c r="C12" s="8">
        <v>1</v>
      </c>
      <c r="D12" s="99" t="s">
        <v>6</v>
      </c>
      <c r="E12" s="99"/>
      <c r="F12" s="9"/>
      <c r="G12" s="10"/>
      <c r="H12" s="11"/>
      <c r="I12" s="7"/>
      <c r="O12" s="8">
        <v>1</v>
      </c>
      <c r="P12" s="99" t="s">
        <v>6</v>
      </c>
      <c r="Q12" s="99"/>
      <c r="R12" s="9"/>
      <c r="S12" s="10"/>
      <c r="T12" s="11"/>
      <c r="U12" s="7"/>
    </row>
    <row r="13" spans="1:25" x14ac:dyDescent="0.25">
      <c r="C13" s="8">
        <v>2</v>
      </c>
      <c r="D13" s="99" t="s">
        <v>4</v>
      </c>
      <c r="E13" s="99"/>
      <c r="F13" s="12" t="s">
        <v>11</v>
      </c>
      <c r="G13" s="13" t="s">
        <v>12</v>
      </c>
      <c r="H13" s="14" t="s">
        <v>13</v>
      </c>
      <c r="I13" s="7"/>
      <c r="O13" s="8">
        <v>2</v>
      </c>
      <c r="P13" s="99" t="s">
        <v>4</v>
      </c>
      <c r="Q13" s="99"/>
      <c r="R13" s="12" t="s">
        <v>11</v>
      </c>
      <c r="S13" s="13" t="s">
        <v>12</v>
      </c>
      <c r="T13" s="14" t="s">
        <v>13</v>
      </c>
      <c r="U13" s="7"/>
    </row>
    <row r="14" spans="1:25" x14ac:dyDescent="0.25">
      <c r="C14" s="8">
        <v>3</v>
      </c>
      <c r="D14" s="99" t="s">
        <v>5</v>
      </c>
      <c r="E14" s="101"/>
      <c r="F14" s="1" t="s">
        <v>14</v>
      </c>
      <c r="G14" s="2" t="s">
        <v>15</v>
      </c>
      <c r="H14" s="3" t="s">
        <v>16</v>
      </c>
      <c r="I14" s="7"/>
      <c r="O14" s="8">
        <v>3</v>
      </c>
      <c r="P14" s="99" t="s">
        <v>5</v>
      </c>
      <c r="Q14" s="99"/>
      <c r="R14" s="1" t="s">
        <v>14</v>
      </c>
      <c r="S14" s="2" t="s">
        <v>15</v>
      </c>
      <c r="T14" s="3" t="s">
        <v>16</v>
      </c>
      <c r="U14" s="7"/>
    </row>
    <row r="15" spans="1:25" x14ac:dyDescent="0.25">
      <c r="C15" s="8">
        <v>4</v>
      </c>
      <c r="D15" s="99" t="s">
        <v>7</v>
      </c>
      <c r="E15" s="99"/>
      <c r="F15" s="15" t="s">
        <v>10</v>
      </c>
      <c r="I15" s="7"/>
      <c r="O15" s="8">
        <v>4</v>
      </c>
      <c r="P15" s="99" t="s">
        <v>7</v>
      </c>
      <c r="Q15" s="99"/>
      <c r="R15" s="15" t="s">
        <v>10</v>
      </c>
      <c r="U15" s="7"/>
    </row>
    <row r="16" spans="1:25" x14ac:dyDescent="0.25">
      <c r="C16" s="8">
        <v>5</v>
      </c>
      <c r="D16" s="99" t="s">
        <v>8</v>
      </c>
      <c r="E16" s="99"/>
      <c r="F16" s="16" t="s">
        <v>10</v>
      </c>
      <c r="I16" s="7"/>
      <c r="O16" s="8">
        <v>5</v>
      </c>
      <c r="P16" s="99" t="s">
        <v>8</v>
      </c>
      <c r="Q16" s="99"/>
      <c r="R16" s="16" t="s">
        <v>10</v>
      </c>
      <c r="U16" s="7"/>
    </row>
    <row r="17" spans="3:21" x14ac:dyDescent="0.25">
      <c r="C17" s="8">
        <v>6</v>
      </c>
      <c r="D17" s="99" t="s">
        <v>9</v>
      </c>
      <c r="E17" s="99"/>
      <c r="F17" s="17" t="s">
        <v>10</v>
      </c>
      <c r="I17" s="7"/>
      <c r="O17" s="8">
        <v>6</v>
      </c>
      <c r="P17" s="99" t="s">
        <v>9</v>
      </c>
      <c r="Q17" s="99"/>
      <c r="R17" s="17" t="s">
        <v>10</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P17:Q17"/>
    <mergeCell ref="D15:E15"/>
    <mergeCell ref="D16:E16"/>
    <mergeCell ref="D17:E17"/>
    <mergeCell ref="P12:Q12"/>
    <mergeCell ref="P13:Q13"/>
    <mergeCell ref="P14:Q14"/>
    <mergeCell ref="D12:E12"/>
    <mergeCell ref="D13:E13"/>
    <mergeCell ref="D14:E14"/>
    <mergeCell ref="O10:U10"/>
    <mergeCell ref="C10:I10"/>
    <mergeCell ref="A1:Y4"/>
    <mergeCell ref="P15:Q15"/>
    <mergeCell ref="P16:Q16"/>
    <mergeCell ref="A5:W8"/>
    <mergeCell ref="O9:U9"/>
    <mergeCell ref="C9:I9"/>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7.28515625" bestFit="1" customWidth="1"/>
    <col min="10" max="10" width="21" bestFit="1" customWidth="1"/>
    <col min="11" max="11" width="18.425781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4" t="s">
        <v>236</v>
      </c>
      <c r="B1" s="94"/>
      <c r="C1" s="94"/>
      <c r="D1" s="94"/>
      <c r="E1" s="94"/>
      <c r="F1" s="94"/>
      <c r="G1" s="94"/>
      <c r="H1" s="94"/>
      <c r="I1" s="94"/>
      <c r="J1" s="94"/>
      <c r="K1" s="94"/>
      <c r="L1" s="94"/>
      <c r="M1" s="94"/>
      <c r="N1" s="94"/>
      <c r="O1" s="94"/>
      <c r="P1" s="94"/>
    </row>
    <row r="2" spans="1:16" ht="14.45" customHeight="1" x14ac:dyDescent="0.25">
      <c r="A2" s="94"/>
      <c r="B2" s="94"/>
      <c r="C2" s="94"/>
      <c r="D2" s="94"/>
      <c r="E2" s="94"/>
      <c r="F2" s="94"/>
      <c r="G2" s="94"/>
      <c r="H2" s="94"/>
      <c r="I2" s="94"/>
      <c r="J2" s="94"/>
      <c r="K2" s="94"/>
      <c r="L2" s="94"/>
      <c r="M2" s="94"/>
      <c r="N2" s="94"/>
      <c r="O2" s="94"/>
      <c r="P2" s="94"/>
    </row>
    <row r="3" spans="1:16" ht="14.45" customHeight="1" x14ac:dyDescent="0.25">
      <c r="A3" s="94"/>
      <c r="B3" s="94"/>
      <c r="C3" s="94"/>
      <c r="D3" s="94"/>
      <c r="E3" s="94"/>
      <c r="F3" s="94"/>
      <c r="G3" s="94"/>
      <c r="H3" s="94"/>
      <c r="I3" s="94"/>
      <c r="J3" s="94"/>
      <c r="K3" s="94"/>
      <c r="L3" s="94"/>
      <c r="M3" s="94"/>
      <c r="N3" s="94"/>
      <c r="O3" s="94"/>
      <c r="P3" s="94"/>
    </row>
    <row r="4" spans="1:16" ht="14.45" customHeight="1" x14ac:dyDescent="0.25">
      <c r="A4" s="94"/>
      <c r="B4" s="94"/>
      <c r="C4" s="94"/>
      <c r="D4" s="94"/>
      <c r="E4" s="94"/>
      <c r="F4" s="94"/>
      <c r="G4" s="94"/>
      <c r="H4" s="94"/>
      <c r="I4" s="94"/>
      <c r="J4" s="94"/>
      <c r="K4" s="94"/>
      <c r="L4" s="94"/>
      <c r="M4" s="94"/>
      <c r="N4" s="94"/>
      <c r="O4" s="94"/>
      <c r="P4" s="94"/>
    </row>
    <row r="5" spans="1:16" ht="20.45" customHeight="1" x14ac:dyDescent="0.25">
      <c r="A5" s="109" t="s">
        <v>248</v>
      </c>
      <c r="B5" s="109"/>
      <c r="C5" s="109"/>
      <c r="D5" s="109"/>
      <c r="E5" s="109"/>
      <c r="F5" s="109"/>
      <c r="G5" s="109"/>
      <c r="H5" s="109"/>
      <c r="I5" s="109"/>
      <c r="J5" s="109"/>
      <c r="K5" s="109"/>
      <c r="L5" s="109"/>
      <c r="M5" s="109"/>
      <c r="N5" s="109"/>
      <c r="O5" s="109"/>
      <c r="P5" s="109"/>
    </row>
    <row r="6" spans="1:16" ht="20.45" customHeight="1" x14ac:dyDescent="0.25">
      <c r="A6" s="109"/>
      <c r="B6" s="109"/>
      <c r="C6" s="109"/>
      <c r="D6" s="109"/>
      <c r="E6" s="109"/>
      <c r="F6" s="109"/>
      <c r="G6" s="109"/>
      <c r="H6" s="109"/>
      <c r="I6" s="109"/>
      <c r="J6" s="109"/>
      <c r="K6" s="109"/>
      <c r="L6" s="109"/>
      <c r="M6" s="109"/>
      <c r="N6" s="109"/>
      <c r="O6" s="109"/>
      <c r="P6" s="109"/>
    </row>
    <row r="7" spans="1:16" ht="14.45" customHeight="1" x14ac:dyDescent="0.25">
      <c r="B7" s="117" t="s">
        <v>243</v>
      </c>
      <c r="C7" s="117"/>
      <c r="D7" s="117"/>
      <c r="E7" s="117"/>
      <c r="F7" s="117"/>
      <c r="G7" s="117"/>
    </row>
    <row r="8" spans="1:16" ht="15" customHeight="1" x14ac:dyDescent="0.25">
      <c r="B8" s="21" t="s">
        <v>171</v>
      </c>
      <c r="C8" s="21" t="s">
        <v>133</v>
      </c>
      <c r="D8" s="21" t="s">
        <v>172</v>
      </c>
      <c r="E8" s="21" t="s">
        <v>173</v>
      </c>
      <c r="F8" s="21" t="s">
        <v>174</v>
      </c>
      <c r="G8" s="21" t="s">
        <v>175</v>
      </c>
      <c r="I8" s="83" t="s">
        <v>244</v>
      </c>
      <c r="J8" t="s">
        <v>246</v>
      </c>
      <c r="K8" t="s">
        <v>247</v>
      </c>
      <c r="M8" s="115" t="s">
        <v>249</v>
      </c>
      <c r="N8" s="115"/>
      <c r="O8" s="115"/>
      <c r="P8" s="115"/>
    </row>
    <row r="9" spans="1:16" ht="15" customHeight="1" x14ac:dyDescent="0.25">
      <c r="B9" s="21">
        <v>1</v>
      </c>
      <c r="C9" s="21" t="s">
        <v>219</v>
      </c>
      <c r="D9" s="21" t="s">
        <v>238</v>
      </c>
      <c r="E9" s="21">
        <v>2</v>
      </c>
      <c r="F9" s="72">
        <v>200</v>
      </c>
      <c r="G9" s="72">
        <f>Tabela34[[#This Row],[Quantidade]]*Tabela34[[#This Row],[Preço Unitário]]</f>
        <v>400</v>
      </c>
      <c r="I9" s="37" t="s">
        <v>127</v>
      </c>
      <c r="J9" s="86">
        <v>250</v>
      </c>
      <c r="K9" s="86">
        <v>250</v>
      </c>
      <c r="L9" s="86"/>
      <c r="M9" s="115"/>
      <c r="N9" s="115"/>
      <c r="O9" s="115"/>
      <c r="P9" s="115"/>
    </row>
    <row r="10" spans="1:16" ht="15" customHeight="1" x14ac:dyDescent="0.25">
      <c r="B10" s="21">
        <v>2</v>
      </c>
      <c r="C10" s="21" t="s">
        <v>82</v>
      </c>
      <c r="D10" s="21" t="s">
        <v>239</v>
      </c>
      <c r="E10" s="21">
        <v>4</v>
      </c>
      <c r="F10" s="72">
        <v>25</v>
      </c>
      <c r="G10" s="72">
        <f>Tabela34[[#This Row],[Quantidade]]*Tabela34[[#This Row],[Preço Unitário]]</f>
        <v>100</v>
      </c>
      <c r="I10" s="37" t="s">
        <v>115</v>
      </c>
      <c r="J10" s="86">
        <v>150.5</v>
      </c>
      <c r="K10" s="86">
        <v>157.5</v>
      </c>
      <c r="L10" s="86"/>
      <c r="M10" s="115"/>
      <c r="N10" s="115"/>
      <c r="O10" s="115"/>
      <c r="P10" s="115"/>
    </row>
    <row r="11" spans="1:16" ht="15" customHeight="1" x14ac:dyDescent="0.25">
      <c r="B11" s="21">
        <v>3</v>
      </c>
      <c r="C11" s="21" t="s">
        <v>116</v>
      </c>
      <c r="D11" s="21" t="s">
        <v>240</v>
      </c>
      <c r="E11" s="21">
        <v>3</v>
      </c>
      <c r="F11" s="72">
        <v>10</v>
      </c>
      <c r="G11" s="72">
        <f>Tabela34[[#This Row],[Quantidade]]*Tabela34[[#This Row],[Preço Unitário]]</f>
        <v>30</v>
      </c>
      <c r="I11" s="37" t="s">
        <v>219</v>
      </c>
      <c r="J11" s="86">
        <v>475</v>
      </c>
      <c r="K11" s="86">
        <v>1325</v>
      </c>
      <c r="L11" s="86"/>
      <c r="M11" s="115"/>
      <c r="N11" s="115"/>
      <c r="O11" s="115"/>
      <c r="P11" s="115"/>
    </row>
    <row r="12" spans="1:16" ht="15" customHeight="1" x14ac:dyDescent="0.25">
      <c r="B12" s="21">
        <v>4</v>
      </c>
      <c r="C12" s="21" t="s">
        <v>81</v>
      </c>
      <c r="D12" s="21" t="s">
        <v>241</v>
      </c>
      <c r="E12" s="21">
        <v>10</v>
      </c>
      <c r="F12" s="72">
        <v>2</v>
      </c>
      <c r="G12" s="72">
        <f>Tabela34[[#This Row],[Quantidade]]*Tabela34[[#This Row],[Preço Unitário]]</f>
        <v>20</v>
      </c>
      <c r="I12" s="84" t="s">
        <v>239</v>
      </c>
      <c r="J12" s="86">
        <v>25</v>
      </c>
      <c r="K12" s="86">
        <v>175</v>
      </c>
      <c r="L12" s="86"/>
      <c r="M12" s="115"/>
      <c r="N12" s="115"/>
      <c r="O12" s="115"/>
      <c r="P12" s="115"/>
    </row>
    <row r="13" spans="1:16" ht="15" customHeight="1" x14ac:dyDescent="0.25">
      <c r="B13" s="21">
        <v>5</v>
      </c>
      <c r="C13" s="21" t="s">
        <v>115</v>
      </c>
      <c r="D13" s="21" t="s">
        <v>242</v>
      </c>
      <c r="E13" s="21">
        <v>15</v>
      </c>
      <c r="F13" s="72">
        <v>0.5</v>
      </c>
      <c r="G13" s="72">
        <f>Tabela34[[#This Row],[Quantidade]]*Tabela34[[#This Row],[Preço Unitário]]</f>
        <v>7.5</v>
      </c>
      <c r="I13" s="84" t="s">
        <v>238</v>
      </c>
      <c r="J13" s="86">
        <v>450</v>
      </c>
      <c r="K13" s="86">
        <v>1150</v>
      </c>
      <c r="L13" s="86"/>
      <c r="M13" s="115"/>
      <c r="N13" s="115"/>
      <c r="O13" s="115"/>
      <c r="P13" s="115"/>
    </row>
    <row r="14" spans="1:16" ht="15" customHeight="1" x14ac:dyDescent="0.25">
      <c r="B14" s="21">
        <v>6</v>
      </c>
      <c r="C14" s="21" t="s">
        <v>127</v>
      </c>
      <c r="D14" s="21" t="s">
        <v>238</v>
      </c>
      <c r="E14" s="21">
        <v>1</v>
      </c>
      <c r="F14" s="72">
        <v>250</v>
      </c>
      <c r="G14" s="72">
        <f>Tabela34[[#This Row],[Quantidade]]*Tabela34[[#This Row],[Preço Unitário]]</f>
        <v>250</v>
      </c>
      <c r="I14" s="85">
        <v>2</v>
      </c>
      <c r="J14" s="86">
        <v>200</v>
      </c>
      <c r="K14" s="86">
        <v>400</v>
      </c>
      <c r="L14" s="86"/>
      <c r="M14" s="115"/>
      <c r="N14" s="115"/>
      <c r="O14" s="115"/>
      <c r="P14" s="115"/>
    </row>
    <row r="15" spans="1:16" ht="15" customHeight="1" x14ac:dyDescent="0.25">
      <c r="B15" s="21">
        <v>7</v>
      </c>
      <c r="C15" s="21" t="s">
        <v>237</v>
      </c>
      <c r="D15" s="21" t="s">
        <v>240</v>
      </c>
      <c r="E15" s="21">
        <v>2</v>
      </c>
      <c r="F15" s="72">
        <v>15</v>
      </c>
      <c r="G15" s="72">
        <f>Tabela34[[#This Row],[Quantidade]]*Tabela34[[#This Row],[Preço Unitário]]</f>
        <v>30</v>
      </c>
      <c r="I15" s="85">
        <v>3</v>
      </c>
      <c r="J15" s="86">
        <v>250</v>
      </c>
      <c r="K15" s="86">
        <v>750</v>
      </c>
      <c r="L15" s="86"/>
      <c r="M15" s="115"/>
      <c r="N15" s="115"/>
      <c r="O15" s="115"/>
      <c r="P15" s="115"/>
    </row>
    <row r="16" spans="1:16" ht="15" customHeight="1" x14ac:dyDescent="0.25">
      <c r="B16" s="21">
        <v>8</v>
      </c>
      <c r="C16" s="21" t="s">
        <v>116</v>
      </c>
      <c r="D16" s="21" t="s">
        <v>240</v>
      </c>
      <c r="E16" s="21">
        <v>4</v>
      </c>
      <c r="F16" s="72">
        <v>20</v>
      </c>
      <c r="G16" s="72">
        <f>Tabela34[[#This Row],[Quantidade]]*Tabela34[[#This Row],[Preço Unitário]]</f>
        <v>80</v>
      </c>
      <c r="I16" s="37" t="s">
        <v>116</v>
      </c>
      <c r="J16" s="86">
        <v>30</v>
      </c>
      <c r="K16" s="86">
        <v>110</v>
      </c>
      <c r="L16" s="86"/>
      <c r="M16" s="115"/>
      <c r="N16" s="115"/>
      <c r="O16" s="115"/>
      <c r="P16" s="115"/>
    </row>
    <row r="17" spans="2:16" ht="14.45" customHeight="1" x14ac:dyDescent="0.25">
      <c r="B17" s="21">
        <v>9</v>
      </c>
      <c r="C17" s="21" t="s">
        <v>81</v>
      </c>
      <c r="D17" s="21" t="s">
        <v>242</v>
      </c>
      <c r="E17" s="21">
        <v>5</v>
      </c>
      <c r="F17" s="72">
        <v>0.3</v>
      </c>
      <c r="G17" s="72">
        <f>Tabela34[[#This Row],[Quantidade]]*Tabela34[[#This Row],[Preço Unitário]]</f>
        <v>1.5</v>
      </c>
      <c r="I17" s="84" t="s">
        <v>240</v>
      </c>
      <c r="J17" s="86">
        <v>30</v>
      </c>
      <c r="K17" s="86">
        <v>110</v>
      </c>
      <c r="L17" s="86"/>
      <c r="M17" s="115"/>
      <c r="N17" s="115"/>
      <c r="O17" s="115"/>
      <c r="P17" s="115"/>
    </row>
    <row r="18" spans="2:16" ht="14.45" customHeight="1" x14ac:dyDescent="0.25">
      <c r="B18" s="21">
        <v>10</v>
      </c>
      <c r="C18" s="21" t="s">
        <v>82</v>
      </c>
      <c r="D18" s="21" t="s">
        <v>241</v>
      </c>
      <c r="E18" s="21">
        <v>3</v>
      </c>
      <c r="F18" s="72">
        <v>1.7</v>
      </c>
      <c r="G18" s="72">
        <f>Tabela34[[#This Row],[Quantidade]]*Tabela34[[#This Row],[Preço Unitário]]</f>
        <v>5.0999999999999996</v>
      </c>
      <c r="I18" s="85">
        <v>3</v>
      </c>
      <c r="J18" s="86">
        <v>10</v>
      </c>
      <c r="K18" s="86">
        <v>30</v>
      </c>
      <c r="L18" s="86"/>
      <c r="M18" s="54"/>
      <c r="N18" s="54"/>
      <c r="O18" s="54"/>
      <c r="P18" s="54"/>
    </row>
    <row r="19" spans="2:16" ht="14.45" customHeight="1" x14ac:dyDescent="0.25">
      <c r="B19" s="21">
        <v>11</v>
      </c>
      <c r="C19" s="21" t="s">
        <v>115</v>
      </c>
      <c r="D19" s="21" t="s">
        <v>238</v>
      </c>
      <c r="E19" s="21">
        <v>1</v>
      </c>
      <c r="F19" s="72">
        <v>150</v>
      </c>
      <c r="G19" s="72">
        <f>Tabela34[[#This Row],[Quantidade]]*Tabela34[[#This Row],[Preço Unitário]]</f>
        <v>150</v>
      </c>
      <c r="I19" s="85">
        <v>4</v>
      </c>
      <c r="J19" s="86">
        <v>20</v>
      </c>
      <c r="K19" s="86">
        <v>80</v>
      </c>
      <c r="L19" s="86"/>
      <c r="M19" s="115" t="s">
        <v>250</v>
      </c>
      <c r="N19" s="115"/>
      <c r="O19" s="115"/>
      <c r="P19" s="115"/>
    </row>
    <row r="20" spans="2:16" ht="14.45" customHeight="1" x14ac:dyDescent="0.25">
      <c r="B20" s="21">
        <v>12</v>
      </c>
      <c r="C20" s="21" t="s">
        <v>81</v>
      </c>
      <c r="D20" s="21" t="s">
        <v>239</v>
      </c>
      <c r="E20" s="21">
        <v>5</v>
      </c>
      <c r="F20" s="72">
        <v>25</v>
      </c>
      <c r="G20" s="72">
        <f>Tabela34[[#This Row],[Quantidade]]*Tabela34[[#This Row],[Preço Unitário]]</f>
        <v>125</v>
      </c>
      <c r="I20" s="37" t="s">
        <v>82</v>
      </c>
      <c r="J20" s="86">
        <v>29.2</v>
      </c>
      <c r="K20" s="86">
        <v>117.6</v>
      </c>
      <c r="L20" s="86"/>
      <c r="M20" s="115"/>
      <c r="N20" s="115"/>
      <c r="O20" s="115"/>
      <c r="P20" s="115"/>
    </row>
    <row r="21" spans="2:16" ht="14.45" customHeight="1" x14ac:dyDescent="0.25">
      <c r="B21" s="21">
        <v>13</v>
      </c>
      <c r="C21" s="21" t="s">
        <v>219</v>
      </c>
      <c r="D21" s="21" t="s">
        <v>239</v>
      </c>
      <c r="E21" s="21">
        <v>7</v>
      </c>
      <c r="F21" s="72">
        <v>25</v>
      </c>
      <c r="G21" s="72">
        <f>Tabela34[[#This Row],[Quantidade]]*Tabela34[[#This Row],[Preço Unitário]]</f>
        <v>175</v>
      </c>
      <c r="I21" s="84" t="s">
        <v>241</v>
      </c>
      <c r="J21" s="86">
        <v>4.2</v>
      </c>
      <c r="K21" s="86">
        <v>17.600000000000001</v>
      </c>
      <c r="L21" s="86"/>
      <c r="M21" s="115"/>
      <c r="N21" s="115"/>
      <c r="O21" s="115"/>
      <c r="P21" s="115"/>
    </row>
    <row r="22" spans="2:16" ht="14.45" customHeight="1" x14ac:dyDescent="0.25">
      <c r="B22" s="21">
        <v>14</v>
      </c>
      <c r="C22" s="21" t="s">
        <v>219</v>
      </c>
      <c r="D22" s="21" t="s">
        <v>238</v>
      </c>
      <c r="E22" s="21">
        <v>3</v>
      </c>
      <c r="F22" s="72">
        <v>250</v>
      </c>
      <c r="G22" s="72">
        <f>Tabela34[[#This Row],[Quantidade]]*Tabela34[[#This Row],[Preço Unitário]]</f>
        <v>750</v>
      </c>
      <c r="I22" s="85">
        <v>3</v>
      </c>
      <c r="J22" s="86">
        <v>1.7</v>
      </c>
      <c r="K22" s="86">
        <v>5.0999999999999996</v>
      </c>
      <c r="L22" s="86"/>
      <c r="M22" s="115"/>
      <c r="N22" s="115"/>
      <c r="O22" s="115"/>
      <c r="P22" s="115"/>
    </row>
    <row r="23" spans="2:16" ht="14.45" customHeight="1" x14ac:dyDescent="0.25">
      <c r="B23" s="21">
        <v>15</v>
      </c>
      <c r="C23" s="21" t="s">
        <v>82</v>
      </c>
      <c r="D23" s="21" t="s">
        <v>241</v>
      </c>
      <c r="E23" s="21">
        <v>5</v>
      </c>
      <c r="F23" s="72">
        <v>2.5</v>
      </c>
      <c r="G23" s="72">
        <f>Tabela34[[#This Row],[Quantidade]]*Tabela34[[#This Row],[Preço Unitário]]</f>
        <v>12.5</v>
      </c>
      <c r="I23" s="85">
        <v>5</v>
      </c>
      <c r="J23" s="86">
        <v>2.5</v>
      </c>
      <c r="K23" s="86">
        <v>12.5</v>
      </c>
      <c r="L23" s="86"/>
      <c r="M23" s="115"/>
      <c r="N23" s="115"/>
      <c r="O23" s="115"/>
      <c r="P23" s="115"/>
    </row>
    <row r="24" spans="2:16" ht="15.6" customHeight="1" x14ac:dyDescent="0.25">
      <c r="I24" s="84" t="s">
        <v>239</v>
      </c>
      <c r="J24" s="86">
        <v>25</v>
      </c>
      <c r="K24" s="86">
        <v>100</v>
      </c>
      <c r="L24" s="86"/>
      <c r="M24" s="115"/>
      <c r="N24" s="115"/>
      <c r="O24" s="115"/>
      <c r="P24" s="115"/>
    </row>
    <row r="25" spans="2:16" ht="14.45" customHeight="1" x14ac:dyDescent="0.25">
      <c r="I25" s="37" t="s">
        <v>237</v>
      </c>
      <c r="J25" s="86">
        <v>15</v>
      </c>
      <c r="K25" s="86">
        <v>30</v>
      </c>
      <c r="L25" s="86"/>
    </row>
    <row r="26" spans="2:16" ht="14.45" customHeight="1" x14ac:dyDescent="0.25">
      <c r="I26" s="37" t="s">
        <v>81</v>
      </c>
      <c r="J26" s="86">
        <v>27.3</v>
      </c>
      <c r="K26" s="86">
        <v>146.5</v>
      </c>
      <c r="L26" s="86"/>
    </row>
    <row r="27" spans="2:16" ht="14.45" customHeight="1" x14ac:dyDescent="0.25">
      <c r="I27" s="37" t="s">
        <v>245</v>
      </c>
      <c r="J27" s="86">
        <v>977</v>
      </c>
      <c r="K27" s="86">
        <v>2136.6</v>
      </c>
      <c r="L27" s="86"/>
    </row>
    <row r="28" spans="2:16" ht="14.45" customHeight="1" x14ac:dyDescent="0.25">
      <c r="L28" s="86"/>
    </row>
    <row r="29" spans="2:16" ht="15" x14ac:dyDescent="0.25">
      <c r="L29" s="86"/>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4" t="s">
        <v>253</v>
      </c>
      <c r="B1" s="94"/>
      <c r="C1" s="94"/>
      <c r="D1" s="94"/>
      <c r="E1" s="94"/>
      <c r="F1" s="94"/>
      <c r="G1" s="94"/>
      <c r="H1" s="94"/>
      <c r="I1" s="94"/>
      <c r="J1" s="94"/>
      <c r="K1" s="94"/>
      <c r="L1" s="94"/>
      <c r="M1" s="94"/>
      <c r="N1" s="94"/>
      <c r="O1" s="94"/>
      <c r="P1" s="94"/>
    </row>
    <row r="2" spans="1:16" ht="14.45" customHeight="1" x14ac:dyDescent="0.25">
      <c r="A2" s="94"/>
      <c r="B2" s="94"/>
      <c r="C2" s="94"/>
      <c r="D2" s="94"/>
      <c r="E2" s="94"/>
      <c r="F2" s="94"/>
      <c r="G2" s="94"/>
      <c r="H2" s="94"/>
      <c r="I2" s="94"/>
      <c r="J2" s="94"/>
      <c r="K2" s="94"/>
      <c r="L2" s="94"/>
      <c r="M2" s="94"/>
      <c r="N2" s="94"/>
      <c r="O2" s="94"/>
      <c r="P2" s="94"/>
    </row>
    <row r="3" spans="1:16" ht="14.45" customHeight="1" x14ac:dyDescent="0.25">
      <c r="A3" s="94"/>
      <c r="B3" s="94"/>
      <c r="C3" s="94"/>
      <c r="D3" s="94"/>
      <c r="E3" s="94"/>
      <c r="F3" s="94"/>
      <c r="G3" s="94"/>
      <c r="H3" s="94"/>
      <c r="I3" s="94"/>
      <c r="J3" s="94"/>
      <c r="K3" s="94"/>
      <c r="L3" s="94"/>
      <c r="M3" s="94"/>
      <c r="N3" s="94"/>
      <c r="O3" s="94"/>
      <c r="P3" s="94"/>
    </row>
    <row r="4" spans="1:16" ht="14.45" customHeight="1" x14ac:dyDescent="0.25">
      <c r="A4" s="94"/>
      <c r="B4" s="94"/>
      <c r="C4" s="94"/>
      <c r="D4" s="94"/>
      <c r="E4" s="94"/>
      <c r="F4" s="94"/>
      <c r="G4" s="94"/>
      <c r="H4" s="94"/>
      <c r="I4" s="94"/>
      <c r="J4" s="94"/>
      <c r="K4" s="94"/>
      <c r="L4" s="94"/>
      <c r="M4" s="94"/>
      <c r="N4" s="94"/>
      <c r="O4" s="94"/>
      <c r="P4" s="94"/>
    </row>
    <row r="5" spans="1:16" ht="20.45" customHeight="1" x14ac:dyDescent="0.25">
      <c r="A5" s="109" t="s">
        <v>254</v>
      </c>
      <c r="B5" s="109"/>
      <c r="C5" s="109"/>
      <c r="D5" s="109"/>
      <c r="E5" s="109"/>
      <c r="F5" s="109"/>
      <c r="G5" s="109"/>
      <c r="H5" s="109"/>
      <c r="I5" s="109"/>
      <c r="J5" s="109"/>
      <c r="K5" s="109"/>
      <c r="L5" s="109"/>
      <c r="M5" s="109"/>
      <c r="N5" s="109"/>
      <c r="O5" s="109"/>
      <c r="P5" s="109"/>
    </row>
    <row r="6" spans="1:16" ht="20.45" customHeight="1" x14ac:dyDescent="0.25">
      <c r="A6" s="109"/>
      <c r="B6" s="109"/>
      <c r="C6" s="109"/>
      <c r="D6" s="109"/>
      <c r="E6" s="109"/>
      <c r="F6" s="109"/>
      <c r="G6" s="109"/>
      <c r="H6" s="109"/>
      <c r="I6" s="109"/>
      <c r="J6" s="109"/>
      <c r="K6" s="109"/>
      <c r="L6" s="109"/>
      <c r="M6" s="109"/>
      <c r="N6" s="109"/>
      <c r="O6" s="109"/>
      <c r="P6" s="109"/>
    </row>
    <row r="7" spans="1:16" ht="14.45" customHeight="1" x14ac:dyDescent="0.25">
      <c r="B7" s="117" t="s">
        <v>243</v>
      </c>
      <c r="C7" s="117"/>
      <c r="D7" s="117"/>
      <c r="E7" s="117"/>
      <c r="F7" s="117"/>
      <c r="G7" s="117"/>
    </row>
    <row r="8" spans="1:16" ht="15" customHeight="1" x14ac:dyDescent="0.25">
      <c r="B8" s="21" t="s">
        <v>171</v>
      </c>
      <c r="C8" s="21" t="s">
        <v>133</v>
      </c>
      <c r="D8" s="21" t="s">
        <v>172</v>
      </c>
      <c r="E8" s="21" t="s">
        <v>173</v>
      </c>
      <c r="F8" s="21" t="s">
        <v>174</v>
      </c>
      <c r="G8" s="21" t="s">
        <v>175</v>
      </c>
      <c r="I8" s="83" t="s">
        <v>244</v>
      </c>
      <c r="J8" t="s">
        <v>246</v>
      </c>
      <c r="K8" t="s">
        <v>247</v>
      </c>
      <c r="M8" s="115" t="s">
        <v>249</v>
      </c>
      <c r="N8" s="115"/>
      <c r="O8" s="115"/>
      <c r="P8" s="115"/>
    </row>
    <row r="9" spans="1:16" ht="15" customHeight="1" x14ac:dyDescent="0.25">
      <c r="B9" s="21">
        <v>1</v>
      </c>
      <c r="C9" s="21" t="s">
        <v>219</v>
      </c>
      <c r="D9" s="21" t="s">
        <v>238</v>
      </c>
      <c r="E9" s="21">
        <v>2</v>
      </c>
      <c r="F9" s="72">
        <v>200</v>
      </c>
      <c r="G9" s="72">
        <f>Tabela3436[[#This Row],[Quantidade]]*Tabela3436[[#This Row],[Preço Unitário]]</f>
        <v>400</v>
      </c>
      <c r="I9" s="37" t="s">
        <v>127</v>
      </c>
      <c r="J9" s="86">
        <v>250</v>
      </c>
      <c r="K9" s="86">
        <v>250</v>
      </c>
      <c r="L9" s="86"/>
      <c r="M9" s="115"/>
      <c r="N9" s="115"/>
      <c r="O9" s="115"/>
      <c r="P9" s="115"/>
    </row>
    <row r="10" spans="1:16" ht="15" customHeight="1" x14ac:dyDescent="0.25">
      <c r="B10" s="21">
        <v>2</v>
      </c>
      <c r="C10" s="21" t="s">
        <v>82</v>
      </c>
      <c r="D10" s="21" t="s">
        <v>239</v>
      </c>
      <c r="E10" s="21">
        <v>4</v>
      </c>
      <c r="F10" s="72">
        <v>25</v>
      </c>
      <c r="G10" s="72">
        <f>Tabela3436[[#This Row],[Quantidade]]*Tabela3436[[#This Row],[Preço Unitário]]</f>
        <v>100</v>
      </c>
      <c r="I10" s="37" t="s">
        <v>115</v>
      </c>
      <c r="J10" s="86">
        <v>150.5</v>
      </c>
      <c r="K10" s="86">
        <v>157.5</v>
      </c>
      <c r="L10" s="86"/>
      <c r="M10" s="115"/>
      <c r="N10" s="115"/>
      <c r="O10" s="115"/>
      <c r="P10" s="115"/>
    </row>
    <row r="11" spans="1:16" ht="15" customHeight="1" x14ac:dyDescent="0.25">
      <c r="B11" s="21">
        <v>3</v>
      </c>
      <c r="C11" s="21" t="s">
        <v>116</v>
      </c>
      <c r="D11" s="21" t="s">
        <v>240</v>
      </c>
      <c r="E11" s="21">
        <v>3</v>
      </c>
      <c r="F11" s="72">
        <v>10</v>
      </c>
      <c r="G11" s="72">
        <f>Tabela3436[[#This Row],[Quantidade]]*Tabela3436[[#This Row],[Preço Unitário]]</f>
        <v>30</v>
      </c>
      <c r="I11" s="84" t="s">
        <v>242</v>
      </c>
      <c r="J11" s="86">
        <v>0.5</v>
      </c>
      <c r="K11" s="86">
        <v>7.5</v>
      </c>
      <c r="L11" s="86"/>
      <c r="M11" s="115"/>
      <c r="N11" s="115"/>
      <c r="O11" s="115"/>
      <c r="P11" s="115"/>
    </row>
    <row r="12" spans="1:16" ht="15" customHeight="1" x14ac:dyDescent="0.25">
      <c r="B12" s="21">
        <v>4</v>
      </c>
      <c r="C12" s="21" t="s">
        <v>81</v>
      </c>
      <c r="D12" s="21" t="s">
        <v>241</v>
      </c>
      <c r="E12" s="21">
        <v>10</v>
      </c>
      <c r="F12" s="72">
        <v>2</v>
      </c>
      <c r="G12" s="72">
        <f>Tabela3436[[#This Row],[Quantidade]]*Tabela3436[[#This Row],[Preço Unitário]]</f>
        <v>20</v>
      </c>
      <c r="I12" s="85">
        <v>15</v>
      </c>
      <c r="J12" s="86">
        <v>0.5</v>
      </c>
      <c r="K12" s="86">
        <v>7.5</v>
      </c>
      <c r="L12" s="86"/>
      <c r="M12" s="115"/>
      <c r="N12" s="115"/>
      <c r="O12" s="115"/>
      <c r="P12" s="115"/>
    </row>
    <row r="13" spans="1:16" ht="15" customHeight="1" x14ac:dyDescent="0.25">
      <c r="B13" s="21">
        <v>5</v>
      </c>
      <c r="C13" s="21" t="s">
        <v>115</v>
      </c>
      <c r="D13" s="21" t="s">
        <v>242</v>
      </c>
      <c r="E13" s="21">
        <v>15</v>
      </c>
      <c r="F13" s="72">
        <v>0.5</v>
      </c>
      <c r="G13" s="72">
        <f>Tabela3436[[#This Row],[Quantidade]]*Tabela3436[[#This Row],[Preço Unitário]]</f>
        <v>7.5</v>
      </c>
      <c r="I13" s="84" t="s">
        <v>238</v>
      </c>
      <c r="J13" s="86">
        <v>150</v>
      </c>
      <c r="K13" s="86">
        <v>150</v>
      </c>
      <c r="L13" s="86"/>
      <c r="M13" s="115"/>
      <c r="N13" s="115"/>
      <c r="O13" s="115"/>
      <c r="P13" s="115"/>
    </row>
    <row r="14" spans="1:16" ht="15" customHeight="1" x14ac:dyDescent="0.25">
      <c r="B14" s="21">
        <v>6</v>
      </c>
      <c r="C14" s="21" t="s">
        <v>127</v>
      </c>
      <c r="D14" s="21" t="s">
        <v>238</v>
      </c>
      <c r="E14" s="21">
        <v>1</v>
      </c>
      <c r="F14" s="72">
        <v>250</v>
      </c>
      <c r="G14" s="72">
        <f>Tabela3436[[#This Row],[Quantidade]]*Tabela3436[[#This Row],[Preço Unitário]]</f>
        <v>250</v>
      </c>
      <c r="I14" s="85">
        <v>1</v>
      </c>
      <c r="J14" s="86">
        <v>150</v>
      </c>
      <c r="K14" s="86">
        <v>150</v>
      </c>
      <c r="L14" s="86"/>
      <c r="M14" s="115"/>
      <c r="N14" s="115"/>
      <c r="O14" s="115"/>
      <c r="P14" s="115"/>
    </row>
    <row r="15" spans="1:16" ht="15" customHeight="1" x14ac:dyDescent="0.25">
      <c r="B15" s="21">
        <v>7</v>
      </c>
      <c r="C15" s="21" t="s">
        <v>237</v>
      </c>
      <c r="D15" s="21" t="s">
        <v>240</v>
      </c>
      <c r="E15" s="21">
        <v>2</v>
      </c>
      <c r="F15" s="72">
        <v>15</v>
      </c>
      <c r="G15" s="72">
        <f>Tabela3436[[#This Row],[Quantidade]]*Tabela3436[[#This Row],[Preço Unitário]]</f>
        <v>30</v>
      </c>
      <c r="I15" s="37" t="s">
        <v>219</v>
      </c>
      <c r="J15" s="86">
        <v>475</v>
      </c>
      <c r="K15" s="86">
        <v>1325</v>
      </c>
      <c r="L15" s="86"/>
      <c r="M15" s="115"/>
      <c r="N15" s="115"/>
      <c r="O15" s="115"/>
      <c r="P15" s="115"/>
    </row>
    <row r="16" spans="1:16" ht="15" customHeight="1" x14ac:dyDescent="0.25">
      <c r="B16" s="21">
        <v>8</v>
      </c>
      <c r="C16" s="21" t="s">
        <v>116</v>
      </c>
      <c r="D16" s="21" t="s">
        <v>240</v>
      </c>
      <c r="E16" s="21">
        <v>4</v>
      </c>
      <c r="F16" s="72">
        <v>20</v>
      </c>
      <c r="G16" s="72">
        <f>Tabela3436[[#This Row],[Quantidade]]*Tabela3436[[#This Row],[Preço Unitário]]</f>
        <v>80</v>
      </c>
      <c r="I16" s="84" t="s">
        <v>239</v>
      </c>
      <c r="J16" s="86">
        <v>25</v>
      </c>
      <c r="K16" s="86">
        <v>175</v>
      </c>
      <c r="L16" s="86"/>
      <c r="M16" s="115"/>
      <c r="N16" s="115"/>
      <c r="O16" s="115"/>
      <c r="P16" s="115"/>
    </row>
    <row r="17" spans="2:16" ht="14.45" customHeight="1" x14ac:dyDescent="0.25">
      <c r="B17" s="21">
        <v>9</v>
      </c>
      <c r="C17" s="21" t="s">
        <v>81</v>
      </c>
      <c r="D17" s="21" t="s">
        <v>242</v>
      </c>
      <c r="E17" s="21">
        <v>5</v>
      </c>
      <c r="F17" s="72">
        <v>0.3</v>
      </c>
      <c r="G17" s="72">
        <f>Tabela3436[[#This Row],[Quantidade]]*Tabela3436[[#This Row],[Preço Unitário]]</f>
        <v>1.5</v>
      </c>
      <c r="I17" s="85">
        <v>7</v>
      </c>
      <c r="J17" s="86">
        <v>25</v>
      </c>
      <c r="K17" s="86">
        <v>175</v>
      </c>
      <c r="L17" s="86"/>
      <c r="M17" s="115"/>
      <c r="N17" s="115"/>
      <c r="O17" s="115"/>
      <c r="P17" s="115"/>
    </row>
    <row r="18" spans="2:16" ht="14.45" customHeight="1" x14ac:dyDescent="0.25">
      <c r="B18" s="21">
        <v>10</v>
      </c>
      <c r="C18" s="21" t="s">
        <v>82</v>
      </c>
      <c r="D18" s="21" t="s">
        <v>241</v>
      </c>
      <c r="E18" s="21">
        <v>3</v>
      </c>
      <c r="F18" s="72">
        <v>1.7</v>
      </c>
      <c r="G18" s="72">
        <f>Tabela3436[[#This Row],[Quantidade]]*Tabela3436[[#This Row],[Preço Unitário]]</f>
        <v>5.0999999999999996</v>
      </c>
      <c r="I18" s="84" t="s">
        <v>238</v>
      </c>
      <c r="J18" s="86">
        <v>450</v>
      </c>
      <c r="K18" s="86">
        <v>1150</v>
      </c>
      <c r="L18" s="86"/>
    </row>
    <row r="19" spans="2:16" ht="14.45" customHeight="1" x14ac:dyDescent="0.25">
      <c r="B19" s="21">
        <v>11</v>
      </c>
      <c r="C19" s="21" t="s">
        <v>115</v>
      </c>
      <c r="D19" s="21" t="s">
        <v>238</v>
      </c>
      <c r="E19" s="21">
        <v>1</v>
      </c>
      <c r="F19" s="72">
        <v>150</v>
      </c>
      <c r="G19" s="72">
        <f>Tabela3436[[#This Row],[Quantidade]]*Tabela3436[[#This Row],[Preço Unitário]]</f>
        <v>150</v>
      </c>
      <c r="I19" s="85">
        <v>2</v>
      </c>
      <c r="J19" s="86">
        <v>200</v>
      </c>
      <c r="K19" s="86">
        <v>400</v>
      </c>
      <c r="L19" s="86"/>
      <c r="M19" s="115" t="s">
        <v>251</v>
      </c>
      <c r="N19" s="115"/>
      <c r="O19" s="115"/>
      <c r="P19" s="115"/>
    </row>
    <row r="20" spans="2:16" ht="14.45" customHeight="1" x14ac:dyDescent="0.25">
      <c r="B20" s="21">
        <v>12</v>
      </c>
      <c r="C20" s="21" t="s">
        <v>81</v>
      </c>
      <c r="D20" s="21" t="s">
        <v>239</v>
      </c>
      <c r="E20" s="21">
        <v>5</v>
      </c>
      <c r="F20" s="72">
        <v>25</v>
      </c>
      <c r="G20" s="72">
        <f>Tabela3436[[#This Row],[Quantidade]]*Tabela3436[[#This Row],[Preço Unitário]]</f>
        <v>125</v>
      </c>
      <c r="I20" s="85">
        <v>3</v>
      </c>
      <c r="J20" s="86">
        <v>250</v>
      </c>
      <c r="K20" s="86">
        <v>750</v>
      </c>
      <c r="L20" s="86"/>
      <c r="M20" s="115"/>
      <c r="N20" s="115"/>
      <c r="O20" s="115"/>
      <c r="P20" s="115"/>
    </row>
    <row r="21" spans="2:16" ht="14.45" customHeight="1" x14ac:dyDescent="0.25">
      <c r="B21" s="21">
        <v>13</v>
      </c>
      <c r="C21" s="21" t="s">
        <v>219</v>
      </c>
      <c r="D21" s="21" t="s">
        <v>239</v>
      </c>
      <c r="E21" s="21">
        <v>7</v>
      </c>
      <c r="F21" s="72">
        <v>25</v>
      </c>
      <c r="G21" s="72">
        <f>Tabela3436[[#This Row],[Quantidade]]*Tabela3436[[#This Row],[Preço Unitário]]</f>
        <v>175</v>
      </c>
      <c r="I21" s="37" t="s">
        <v>116</v>
      </c>
      <c r="J21" s="86">
        <v>30</v>
      </c>
      <c r="K21" s="86">
        <v>110</v>
      </c>
      <c r="L21" s="86"/>
      <c r="M21" s="115"/>
      <c r="N21" s="115"/>
      <c r="O21" s="115"/>
      <c r="P21" s="115"/>
    </row>
    <row r="22" spans="2:16" ht="14.45" customHeight="1" x14ac:dyDescent="0.25">
      <c r="B22" s="21">
        <v>14</v>
      </c>
      <c r="C22" s="21" t="s">
        <v>219</v>
      </c>
      <c r="D22" s="21" t="s">
        <v>238</v>
      </c>
      <c r="E22" s="21">
        <v>3</v>
      </c>
      <c r="F22" s="72">
        <v>250</v>
      </c>
      <c r="G22" s="72">
        <f>Tabela3436[[#This Row],[Quantidade]]*Tabela3436[[#This Row],[Preço Unitário]]</f>
        <v>750</v>
      </c>
      <c r="I22" s="37" t="s">
        <v>82</v>
      </c>
      <c r="J22" s="86">
        <v>29.2</v>
      </c>
      <c r="K22" s="86">
        <v>117.6</v>
      </c>
      <c r="L22" s="86"/>
      <c r="M22" s="115"/>
      <c r="N22" s="115"/>
      <c r="O22" s="115"/>
      <c r="P22" s="115"/>
    </row>
    <row r="23" spans="2:16" ht="14.45" customHeight="1" x14ac:dyDescent="0.25">
      <c r="B23" s="21">
        <v>15</v>
      </c>
      <c r="C23" s="21" t="s">
        <v>82</v>
      </c>
      <c r="D23" s="21" t="s">
        <v>241</v>
      </c>
      <c r="E23" s="21">
        <v>5</v>
      </c>
      <c r="F23" s="72">
        <v>2.5</v>
      </c>
      <c r="G23" s="72">
        <f>Tabela3436[[#This Row],[Quantidade]]*Tabela3436[[#This Row],[Preço Unitário]]</f>
        <v>12.5</v>
      </c>
      <c r="I23" s="37" t="s">
        <v>237</v>
      </c>
      <c r="J23" s="86">
        <v>15</v>
      </c>
      <c r="K23" s="86">
        <v>30</v>
      </c>
      <c r="L23" s="86"/>
      <c r="M23" s="115"/>
      <c r="N23" s="115"/>
      <c r="O23" s="115"/>
      <c r="P23" s="115"/>
    </row>
    <row r="24" spans="2:16" ht="15.6" customHeight="1" x14ac:dyDescent="0.25">
      <c r="I24" s="37" t="s">
        <v>81</v>
      </c>
      <c r="J24" s="86">
        <v>27.3</v>
      </c>
      <c r="K24" s="86">
        <v>146.5</v>
      </c>
      <c r="L24" s="86"/>
      <c r="M24" s="115"/>
      <c r="N24" s="115"/>
      <c r="O24" s="115"/>
      <c r="P24" s="115"/>
    </row>
    <row r="25" spans="2:16" ht="14.45" customHeight="1" x14ac:dyDescent="0.25">
      <c r="I25" s="37" t="s">
        <v>245</v>
      </c>
      <c r="J25" s="86">
        <v>977</v>
      </c>
      <c r="K25" s="86">
        <v>2136.6</v>
      </c>
      <c r="L25" s="86"/>
    </row>
    <row r="26" spans="2:16" ht="14.45" customHeight="1" x14ac:dyDescent="0.25">
      <c r="L26" s="86"/>
    </row>
    <row r="27" spans="2:16" ht="14.45" customHeight="1" x14ac:dyDescent="0.25">
      <c r="L27" s="86"/>
    </row>
    <row r="28" spans="2:16" ht="14.45" customHeight="1" x14ac:dyDescent="0.25">
      <c r="L28" s="86"/>
    </row>
    <row r="29" spans="2:16" ht="15" x14ac:dyDescent="0.25">
      <c r="L29" s="86"/>
    </row>
    <row r="30" spans="2:16" ht="15" x14ac:dyDescent="0.25"/>
    <row r="31" spans="2:16" ht="15" x14ac:dyDescent="0.25">
      <c r="B31" s="124" t="s">
        <v>252</v>
      </c>
      <c r="C31" s="124"/>
      <c r="D31" s="124"/>
      <c r="E31" s="124"/>
      <c r="F31" s="124"/>
      <c r="G31" s="124"/>
    </row>
    <row r="32" spans="2:16" ht="15" x14ac:dyDescent="0.25">
      <c r="B32" s="124"/>
      <c r="C32" s="124"/>
      <c r="D32" s="124"/>
      <c r="E32" s="124"/>
      <c r="F32" s="124"/>
      <c r="G32" s="124"/>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showRowColHeaders="0" workbookViewId="0">
      <selection sqref="A1:V4"/>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94" t="s">
        <v>19</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x14ac:dyDescent="0.25">
      <c r="A5" s="100" t="s">
        <v>20</v>
      </c>
      <c r="B5" s="100"/>
      <c r="C5" s="100"/>
      <c r="D5" s="100"/>
      <c r="E5" s="100"/>
      <c r="F5" s="100"/>
      <c r="G5" s="100"/>
      <c r="H5" s="100"/>
      <c r="I5" s="100"/>
      <c r="J5" s="100"/>
      <c r="K5" s="100"/>
      <c r="L5" s="100"/>
      <c r="M5" s="100"/>
      <c r="N5" s="100"/>
      <c r="O5" s="100"/>
      <c r="P5" s="100"/>
      <c r="Q5" s="100"/>
      <c r="R5" s="100"/>
      <c r="S5" s="100"/>
      <c r="T5" s="100"/>
      <c r="U5" s="100"/>
      <c r="V5" s="100"/>
    </row>
    <row r="6" spans="1:22"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x14ac:dyDescent="0.25">
      <c r="A7" s="100"/>
      <c r="B7" s="100"/>
      <c r="C7" s="100"/>
      <c r="D7" s="100"/>
      <c r="E7" s="100"/>
      <c r="F7" s="100"/>
      <c r="G7" s="100"/>
      <c r="H7" s="100"/>
      <c r="I7" s="100"/>
      <c r="J7" s="100"/>
      <c r="K7" s="100"/>
      <c r="L7" s="100"/>
      <c r="M7" s="100"/>
      <c r="N7" s="100"/>
      <c r="O7" s="100"/>
      <c r="P7" s="100"/>
      <c r="Q7" s="100"/>
      <c r="R7" s="100"/>
      <c r="S7" s="100"/>
      <c r="T7" s="100"/>
      <c r="U7" s="100"/>
      <c r="V7" s="100"/>
    </row>
    <row r="8" spans="1:22" x14ac:dyDescent="0.25">
      <c r="A8" s="100"/>
      <c r="B8" s="100"/>
      <c r="C8" s="100"/>
      <c r="D8" s="100"/>
      <c r="E8" s="100"/>
      <c r="F8" s="100"/>
      <c r="G8" s="100"/>
      <c r="H8" s="100"/>
      <c r="I8" s="100"/>
      <c r="J8" s="100"/>
      <c r="K8" s="100"/>
      <c r="L8" s="100"/>
      <c r="M8" s="100"/>
      <c r="N8" s="100"/>
      <c r="O8" s="100"/>
      <c r="P8" s="100"/>
      <c r="Q8" s="100"/>
      <c r="R8" s="100"/>
      <c r="S8" s="100"/>
      <c r="T8" s="100"/>
      <c r="U8" s="100"/>
      <c r="V8" s="100"/>
    </row>
    <row r="9" spans="1:22" ht="18.75" x14ac:dyDescent="0.3">
      <c r="B9" s="102" t="s">
        <v>17</v>
      </c>
      <c r="C9" s="102"/>
      <c r="D9" s="102"/>
      <c r="E9" s="102"/>
      <c r="F9" s="102"/>
      <c r="G9" s="102"/>
      <c r="H9" s="102"/>
      <c r="L9" s="102" t="s">
        <v>18</v>
      </c>
      <c r="M9" s="102"/>
      <c r="N9" s="102"/>
      <c r="O9" s="102"/>
      <c r="P9" s="102"/>
      <c r="Q9" s="102"/>
      <c r="R9" s="102"/>
      <c r="S9" s="102"/>
      <c r="T9" s="102"/>
    </row>
    <row r="10" spans="1:22" ht="15.75" x14ac:dyDescent="0.25">
      <c r="B10" s="104" t="s">
        <v>24</v>
      </c>
      <c r="C10" s="104"/>
      <c r="D10" s="104"/>
      <c r="F10" s="104" t="s">
        <v>26</v>
      </c>
      <c r="G10" s="104"/>
      <c r="H10" s="104"/>
      <c r="L10" s="104" t="s">
        <v>24</v>
      </c>
      <c r="M10" s="104"/>
      <c r="N10" s="104"/>
      <c r="O10" s="104"/>
      <c r="Q10" s="104" t="s">
        <v>26</v>
      </c>
      <c r="R10" s="104"/>
      <c r="S10" s="104"/>
      <c r="T10" s="104"/>
    </row>
    <row r="11" spans="1:22" x14ac:dyDescent="0.25">
      <c r="B11" s="22" t="s">
        <v>21</v>
      </c>
      <c r="C11" s="22" t="s">
        <v>22</v>
      </c>
      <c r="D11" s="22" t="s">
        <v>23</v>
      </c>
      <c r="F11" s="22" t="s">
        <v>21</v>
      </c>
      <c r="G11" s="22" t="s">
        <v>22</v>
      </c>
      <c r="H11" s="22" t="s">
        <v>23</v>
      </c>
      <c r="L11" s="22" t="s">
        <v>21</v>
      </c>
      <c r="M11" s="22" t="s">
        <v>22</v>
      </c>
      <c r="N11" s="22" t="s">
        <v>28</v>
      </c>
      <c r="O11" s="22" t="s">
        <v>29</v>
      </c>
      <c r="Q11" s="22" t="s">
        <v>21</v>
      </c>
      <c r="R11" s="22" t="s">
        <v>22</v>
      </c>
      <c r="S11" s="22" t="s">
        <v>28</v>
      </c>
      <c r="T11" s="22" t="s">
        <v>29</v>
      </c>
    </row>
    <row r="12" spans="1:22" x14ac:dyDescent="0.25">
      <c r="B12" s="1">
        <v>5</v>
      </c>
      <c r="C12" s="1">
        <v>12</v>
      </c>
      <c r="D12" s="1">
        <f>B12+C12</f>
        <v>17</v>
      </c>
      <c r="F12" s="1">
        <v>5</v>
      </c>
      <c r="G12" s="1">
        <v>12</v>
      </c>
      <c r="H12" s="1">
        <f>F12*G12</f>
        <v>60</v>
      </c>
      <c r="L12" s="1">
        <v>5</v>
      </c>
      <c r="M12" s="1">
        <v>12</v>
      </c>
      <c r="N12" s="1"/>
      <c r="O12" s="23"/>
      <c r="Q12" s="1">
        <v>5</v>
      </c>
      <c r="R12" s="1">
        <v>12</v>
      </c>
      <c r="S12" s="1"/>
      <c r="T12" s="23"/>
    </row>
    <row r="13" spans="1:22" x14ac:dyDescent="0.25">
      <c r="B13" s="1">
        <v>7</v>
      </c>
      <c r="C13" s="1">
        <v>25</v>
      </c>
      <c r="D13" s="1">
        <f t="shared" ref="D13:D16" si="0">B13+C13</f>
        <v>32</v>
      </c>
      <c r="F13" s="1">
        <v>7</v>
      </c>
      <c r="G13" s="1">
        <v>25</v>
      </c>
      <c r="H13" s="1">
        <f t="shared" ref="H13:H16" si="1">F13*G13</f>
        <v>175</v>
      </c>
      <c r="L13" s="1">
        <v>7</v>
      </c>
      <c r="M13" s="1">
        <v>25</v>
      </c>
      <c r="N13" s="1"/>
      <c r="O13" s="23"/>
      <c r="Q13" s="1">
        <v>7</v>
      </c>
      <c r="R13" s="1">
        <v>25</v>
      </c>
      <c r="S13" s="1"/>
      <c r="T13" s="23"/>
    </row>
    <row r="14" spans="1:22" x14ac:dyDescent="0.25">
      <c r="B14" s="1">
        <v>15</v>
      </c>
      <c r="C14" s="1">
        <v>17</v>
      </c>
      <c r="D14" s="1">
        <f t="shared" si="0"/>
        <v>32</v>
      </c>
      <c r="F14" s="1">
        <v>15</v>
      </c>
      <c r="G14" s="1">
        <v>17</v>
      </c>
      <c r="H14" s="1">
        <f t="shared" si="1"/>
        <v>255</v>
      </c>
      <c r="L14" s="1">
        <v>15</v>
      </c>
      <c r="M14" s="1">
        <v>17</v>
      </c>
      <c r="N14" s="1"/>
      <c r="O14" s="23"/>
      <c r="Q14" s="1">
        <v>15</v>
      </c>
      <c r="R14" s="1">
        <v>17</v>
      </c>
      <c r="S14" s="1"/>
      <c r="T14" s="23"/>
    </row>
    <row r="15" spans="1:22" x14ac:dyDescent="0.25">
      <c r="B15" s="1">
        <v>23</v>
      </c>
      <c r="C15" s="1">
        <v>35</v>
      </c>
      <c r="D15" s="1">
        <f t="shared" si="0"/>
        <v>58</v>
      </c>
      <c r="F15" s="1">
        <v>23</v>
      </c>
      <c r="G15" s="1">
        <v>35</v>
      </c>
      <c r="H15" s="1">
        <f t="shared" si="1"/>
        <v>805</v>
      </c>
      <c r="L15" s="1">
        <v>23</v>
      </c>
      <c r="M15" s="1">
        <v>35</v>
      </c>
      <c r="N15" s="1"/>
      <c r="O15" s="23"/>
      <c r="Q15" s="1">
        <v>23</v>
      </c>
      <c r="R15" s="1">
        <v>35</v>
      </c>
      <c r="S15" s="1"/>
      <c r="T15" s="23"/>
    </row>
    <row r="16" spans="1:22" x14ac:dyDescent="0.25">
      <c r="B16" s="1">
        <v>25</v>
      </c>
      <c r="C16" s="1">
        <v>8</v>
      </c>
      <c r="D16" s="1">
        <f t="shared" si="0"/>
        <v>33</v>
      </c>
      <c r="F16" s="1">
        <v>25</v>
      </c>
      <c r="G16" s="1">
        <v>8</v>
      </c>
      <c r="H16" s="1">
        <f t="shared" si="1"/>
        <v>200</v>
      </c>
      <c r="L16" s="1">
        <v>25</v>
      </c>
      <c r="M16" s="1">
        <v>8</v>
      </c>
      <c r="N16" s="1"/>
      <c r="O16" s="23"/>
      <c r="Q16" s="1">
        <v>25</v>
      </c>
      <c r="R16" s="1">
        <v>8</v>
      </c>
      <c r="S16" s="1"/>
      <c r="T16" s="23"/>
    </row>
    <row r="17" spans="2:20" x14ac:dyDescent="0.25">
      <c r="B17" s="21"/>
      <c r="C17" s="21"/>
      <c r="D17" s="21"/>
    </row>
    <row r="18" spans="2:20" ht="15.75" x14ac:dyDescent="0.25">
      <c r="B18" s="104" t="s">
        <v>25</v>
      </c>
      <c r="C18" s="104"/>
      <c r="D18" s="104"/>
      <c r="F18" s="104" t="s">
        <v>27</v>
      </c>
      <c r="G18" s="104"/>
      <c r="H18" s="104"/>
      <c r="L18" s="104" t="s">
        <v>25</v>
      </c>
      <c r="M18" s="104"/>
      <c r="N18" s="104"/>
      <c r="O18" s="104"/>
      <c r="Q18" s="104" t="s">
        <v>27</v>
      </c>
      <c r="R18" s="104"/>
      <c r="S18" s="104"/>
      <c r="T18" s="104"/>
    </row>
    <row r="19" spans="2:20" x14ac:dyDescent="0.25">
      <c r="B19" s="22" t="s">
        <v>21</v>
      </c>
      <c r="C19" s="22" t="s">
        <v>22</v>
      </c>
      <c r="D19" s="22" t="s">
        <v>23</v>
      </c>
      <c r="F19" s="22" t="s">
        <v>21</v>
      </c>
      <c r="G19" s="22" t="s">
        <v>22</v>
      </c>
      <c r="H19" s="22" t="s">
        <v>23</v>
      </c>
      <c r="L19" s="22" t="s">
        <v>21</v>
      </c>
      <c r="M19" s="22" t="s">
        <v>22</v>
      </c>
      <c r="N19" s="22" t="s">
        <v>28</v>
      </c>
      <c r="O19" s="22" t="s">
        <v>29</v>
      </c>
      <c r="Q19" s="22" t="s">
        <v>21</v>
      </c>
      <c r="R19" s="22" t="s">
        <v>22</v>
      </c>
      <c r="S19" s="22" t="s">
        <v>28</v>
      </c>
      <c r="T19" s="22" t="s">
        <v>29</v>
      </c>
    </row>
    <row r="20" spans="2:20" x14ac:dyDescent="0.25">
      <c r="B20" s="1">
        <v>5</v>
      </c>
      <c r="C20" s="1">
        <v>12</v>
      </c>
      <c r="D20" s="1">
        <f>B20-C20</f>
        <v>-7</v>
      </c>
      <c r="F20" s="1">
        <v>5</v>
      </c>
      <c r="G20" s="1">
        <v>12</v>
      </c>
      <c r="H20" s="24">
        <f>F20/G20</f>
        <v>0.41666666666666669</v>
      </c>
      <c r="L20" s="1">
        <v>5</v>
      </c>
      <c r="M20" s="1">
        <v>12</v>
      </c>
      <c r="N20" s="1"/>
      <c r="O20" s="23"/>
      <c r="Q20" s="1">
        <v>5</v>
      </c>
      <c r="R20" s="1">
        <v>12</v>
      </c>
      <c r="S20" s="24"/>
      <c r="T20" s="24"/>
    </row>
    <row r="21" spans="2:20" x14ac:dyDescent="0.25">
      <c r="B21" s="1">
        <v>7</v>
      </c>
      <c r="C21" s="1">
        <v>25</v>
      </c>
      <c r="D21" s="1">
        <f t="shared" ref="D21:D24" si="2">B21-C21</f>
        <v>-18</v>
      </c>
      <c r="F21" s="1">
        <v>7</v>
      </c>
      <c r="G21" s="1">
        <v>25</v>
      </c>
      <c r="H21" s="24">
        <f t="shared" ref="H21:H24" si="3">F21/G21</f>
        <v>0.28000000000000003</v>
      </c>
      <c r="L21" s="1">
        <v>7</v>
      </c>
      <c r="M21" s="1">
        <v>25</v>
      </c>
      <c r="N21" s="1"/>
      <c r="O21" s="23"/>
      <c r="Q21" s="1">
        <v>7</v>
      </c>
      <c r="R21" s="1">
        <v>25</v>
      </c>
      <c r="S21" s="24"/>
      <c r="T21" s="24"/>
    </row>
    <row r="22" spans="2:20" x14ac:dyDescent="0.25">
      <c r="B22" s="1">
        <v>15</v>
      </c>
      <c r="C22" s="1">
        <v>17</v>
      </c>
      <c r="D22" s="1">
        <f t="shared" si="2"/>
        <v>-2</v>
      </c>
      <c r="F22" s="1">
        <v>15</v>
      </c>
      <c r="G22" s="1">
        <v>17</v>
      </c>
      <c r="H22" s="24">
        <f t="shared" si="3"/>
        <v>0.88235294117647056</v>
      </c>
      <c r="L22" s="1">
        <v>15</v>
      </c>
      <c r="M22" s="1">
        <v>17</v>
      </c>
      <c r="N22" s="1"/>
      <c r="O22" s="23"/>
      <c r="Q22" s="1">
        <v>15</v>
      </c>
      <c r="R22" s="1">
        <v>17</v>
      </c>
      <c r="S22" s="24"/>
      <c r="T22" s="24"/>
    </row>
    <row r="23" spans="2:20" x14ac:dyDescent="0.25">
      <c r="B23" s="1">
        <v>23</v>
      </c>
      <c r="C23" s="1">
        <v>35</v>
      </c>
      <c r="D23" s="1">
        <f t="shared" si="2"/>
        <v>-12</v>
      </c>
      <c r="F23" s="1">
        <v>23</v>
      </c>
      <c r="G23" s="1">
        <v>35</v>
      </c>
      <c r="H23" s="24">
        <f t="shared" si="3"/>
        <v>0.65714285714285714</v>
      </c>
      <c r="L23" s="1">
        <v>23</v>
      </c>
      <c r="M23" s="1">
        <v>35</v>
      </c>
      <c r="N23" s="1"/>
      <c r="O23" s="23"/>
      <c r="Q23" s="1">
        <v>23</v>
      </c>
      <c r="R23" s="1">
        <v>35</v>
      </c>
      <c r="S23" s="24"/>
      <c r="T23" s="24"/>
    </row>
    <row r="24" spans="2:20" x14ac:dyDescent="0.25">
      <c r="B24" s="1">
        <v>25</v>
      </c>
      <c r="C24" s="1">
        <v>8</v>
      </c>
      <c r="D24" s="1">
        <f t="shared" si="2"/>
        <v>17</v>
      </c>
      <c r="F24" s="1">
        <v>25</v>
      </c>
      <c r="G24" s="1">
        <v>8</v>
      </c>
      <c r="H24" s="24">
        <f t="shared" si="3"/>
        <v>3.125</v>
      </c>
      <c r="L24" s="1">
        <v>25</v>
      </c>
      <c r="M24" s="1">
        <v>8</v>
      </c>
      <c r="N24" s="1"/>
      <c r="O24" s="23"/>
      <c r="Q24" s="1">
        <v>25</v>
      </c>
      <c r="R24" s="1">
        <v>8</v>
      </c>
      <c r="S24" s="24"/>
      <c r="T24" s="24"/>
    </row>
    <row r="25" spans="2:20" x14ac:dyDescent="0.25"/>
    <row r="26" spans="2:20" x14ac:dyDescent="0.25">
      <c r="B26" s="103" t="s">
        <v>102</v>
      </c>
      <c r="C26" s="103"/>
      <c r="D26" s="103"/>
      <c r="E26" s="103"/>
      <c r="F26" s="103"/>
      <c r="G26" s="103"/>
      <c r="H26" s="103"/>
      <c r="I26" s="103"/>
      <c r="J26" s="103"/>
      <c r="K26" s="103"/>
      <c r="L26" s="103"/>
      <c r="M26" s="103"/>
      <c r="N26" s="103"/>
      <c r="O26" s="103"/>
      <c r="P26" s="103"/>
      <c r="Q26" s="103"/>
      <c r="R26" s="103"/>
      <c r="S26" s="103"/>
      <c r="T26" s="103"/>
    </row>
    <row r="27" spans="2:20" x14ac:dyDescent="0.25">
      <c r="B27" s="103"/>
      <c r="C27" s="103"/>
      <c r="D27" s="103"/>
      <c r="E27" s="103"/>
      <c r="F27" s="103"/>
      <c r="G27" s="103"/>
      <c r="H27" s="103"/>
      <c r="I27" s="103"/>
      <c r="J27" s="103"/>
      <c r="K27" s="103"/>
      <c r="L27" s="103"/>
      <c r="M27" s="103"/>
      <c r="N27" s="103"/>
      <c r="O27" s="103"/>
      <c r="P27" s="103"/>
      <c r="Q27" s="103"/>
      <c r="R27" s="103"/>
      <c r="S27" s="103"/>
      <c r="T27" s="103"/>
    </row>
    <row r="28" spans="2:20" x14ac:dyDescent="0.25">
      <c r="B28" s="103"/>
      <c r="C28" s="103"/>
      <c r="D28" s="103"/>
      <c r="E28" s="103"/>
      <c r="F28" s="103"/>
      <c r="G28" s="103"/>
      <c r="H28" s="103"/>
      <c r="I28" s="103"/>
      <c r="J28" s="103"/>
      <c r="K28" s="103"/>
      <c r="L28" s="103"/>
      <c r="M28" s="103"/>
      <c r="N28" s="103"/>
      <c r="O28" s="103"/>
      <c r="P28" s="103"/>
      <c r="Q28" s="103"/>
      <c r="R28" s="103"/>
      <c r="S28" s="103"/>
      <c r="T28" s="103"/>
    </row>
    <row r="29" spans="2:20"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showGridLines="0" showRowColHeaders="0" workbookViewId="0">
      <selection sqref="A1:V4"/>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0" width="14.28515625" bestFit="1" customWidth="1"/>
    <col min="21" max="21" width="8.85546875" customWidth="1"/>
    <col min="22" max="22" width="11.7109375" customWidth="1"/>
    <col min="23" max="25" width="0" hidden="1" customWidth="1"/>
    <col min="26" max="16384" width="8.85546875" hidden="1"/>
  </cols>
  <sheetData>
    <row r="1" spans="1:22" ht="14.45" customHeight="1" x14ac:dyDescent="0.25">
      <c r="A1" s="94" t="s">
        <v>30</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ht="14.45" customHeight="1" x14ac:dyDescent="0.25">
      <c r="A5" s="100" t="s">
        <v>31</v>
      </c>
      <c r="B5" s="100"/>
      <c r="C5" s="100"/>
      <c r="D5" s="100"/>
      <c r="E5" s="100"/>
      <c r="F5" s="100"/>
      <c r="G5" s="100"/>
      <c r="H5" s="100"/>
      <c r="I5" s="100"/>
      <c r="J5" s="100"/>
      <c r="K5" s="100"/>
      <c r="L5" s="100"/>
      <c r="M5" s="100"/>
      <c r="N5" s="100"/>
      <c r="O5" s="100"/>
      <c r="P5" s="100"/>
      <c r="Q5" s="100"/>
      <c r="R5" s="100"/>
      <c r="S5" s="100"/>
      <c r="T5" s="100"/>
      <c r="U5" s="100"/>
      <c r="V5" s="100"/>
    </row>
    <row r="6" spans="1:22"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2" t="s">
        <v>17</v>
      </c>
      <c r="C8" s="102"/>
      <c r="D8" s="102"/>
      <c r="E8" s="102"/>
      <c r="F8" s="102"/>
      <c r="G8" s="32"/>
      <c r="H8" s="32"/>
      <c r="I8" s="105" t="s">
        <v>32</v>
      </c>
      <c r="J8" s="105"/>
      <c r="K8" s="106"/>
      <c r="L8" s="26">
        <v>19.989999999999998</v>
      </c>
      <c r="M8" s="27">
        <v>0.15</v>
      </c>
      <c r="O8" s="102" t="s">
        <v>18</v>
      </c>
      <c r="P8" s="102"/>
      <c r="Q8" s="102"/>
      <c r="R8" s="102"/>
      <c r="S8" s="102"/>
      <c r="T8" s="32"/>
    </row>
    <row r="9" spans="1:22" x14ac:dyDescent="0.25"/>
    <row r="10" spans="1:22" ht="16.5" thickBot="1" x14ac:dyDescent="0.3">
      <c r="B10" s="107" t="s">
        <v>33</v>
      </c>
      <c r="C10" s="107"/>
      <c r="D10" s="107"/>
      <c r="E10" s="107"/>
      <c r="F10" s="107"/>
      <c r="O10" s="107" t="s">
        <v>33</v>
      </c>
      <c r="P10" s="107"/>
      <c r="Q10" s="107"/>
      <c r="R10" s="107"/>
      <c r="S10" s="107"/>
    </row>
    <row r="11" spans="1:22" x14ac:dyDescent="0.25">
      <c r="C11" s="99" t="s">
        <v>33</v>
      </c>
      <c r="D11" s="99"/>
      <c r="E11" s="99"/>
      <c r="F11" s="99"/>
      <c r="H11" s="26">
        <v>19.989999999999998</v>
      </c>
      <c r="I11" s="27">
        <v>0.15</v>
      </c>
      <c r="P11" s="99" t="s">
        <v>33</v>
      </c>
      <c r="Q11" s="99"/>
      <c r="R11" s="99"/>
      <c r="S11" s="99"/>
    </row>
    <row r="12" spans="1:22" x14ac:dyDescent="0.25">
      <c r="C12" s="99" t="s">
        <v>34</v>
      </c>
      <c r="D12" s="99"/>
      <c r="E12" s="99"/>
      <c r="F12" s="99"/>
      <c r="H12">
        <v>19.989999999999998</v>
      </c>
      <c r="I12">
        <v>0.15</v>
      </c>
      <c r="P12" s="99" t="s">
        <v>34</v>
      </c>
      <c r="Q12" s="99"/>
      <c r="R12" s="99"/>
      <c r="S12" s="99"/>
    </row>
    <row r="13" spans="1:22" x14ac:dyDescent="0.25">
      <c r="C13" s="99" t="s">
        <v>35</v>
      </c>
      <c r="D13" s="99"/>
      <c r="E13" s="99"/>
      <c r="F13" s="99"/>
      <c r="H13" s="30">
        <v>19.989999999999998</v>
      </c>
      <c r="I13" s="31">
        <v>0.15</v>
      </c>
      <c r="P13" s="99" t="s">
        <v>35</v>
      </c>
      <c r="Q13" s="99"/>
      <c r="R13" s="99"/>
      <c r="S13" s="99"/>
    </row>
    <row r="14" spans="1:22" x14ac:dyDescent="0.25">
      <c r="C14" s="99" t="s">
        <v>36</v>
      </c>
      <c r="D14" s="99"/>
      <c r="E14" s="99"/>
      <c r="F14" s="99"/>
      <c r="H14" s="26">
        <v>19.989999999999998</v>
      </c>
      <c r="I14" s="27">
        <v>0.15</v>
      </c>
      <c r="P14" s="99" t="s">
        <v>36</v>
      </c>
      <c r="Q14" s="99"/>
      <c r="R14" s="99"/>
      <c r="S14" s="99"/>
    </row>
    <row r="15" spans="1:22" x14ac:dyDescent="0.25">
      <c r="C15" s="99" t="s">
        <v>37</v>
      </c>
      <c r="D15" s="99"/>
      <c r="E15" s="99"/>
      <c r="F15" s="99"/>
      <c r="H15" s="28">
        <v>19.989999999999998</v>
      </c>
      <c r="I15" s="29">
        <v>0.15</v>
      </c>
      <c r="P15" s="99" t="s">
        <v>37</v>
      </c>
      <c r="Q15" s="99"/>
      <c r="R15" s="99"/>
      <c r="S15" s="99"/>
    </row>
    <row r="16" spans="1:22" x14ac:dyDescent="0.25">
      <c r="C16" s="99" t="s">
        <v>38</v>
      </c>
      <c r="D16" s="99"/>
      <c r="E16" s="99"/>
      <c r="F16" s="99"/>
      <c r="H16" s="26">
        <v>19.989999999999998</v>
      </c>
      <c r="I16" s="27">
        <v>0.15</v>
      </c>
      <c r="P16" s="99" t="s">
        <v>38</v>
      </c>
      <c r="Q16" s="99"/>
      <c r="R16" s="99"/>
      <c r="S16" s="99"/>
    </row>
    <row r="17" spans="2:19" x14ac:dyDescent="0.25">
      <c r="C17" s="99" t="s">
        <v>39</v>
      </c>
      <c r="D17" s="99"/>
      <c r="E17" s="99"/>
      <c r="F17" s="99"/>
      <c r="H17" s="26">
        <v>19.989999999999998</v>
      </c>
      <c r="P17" s="99" t="s">
        <v>39</v>
      </c>
      <c r="Q17" s="99"/>
      <c r="R17" s="99"/>
      <c r="S17" s="99"/>
    </row>
    <row r="18" spans="2:19" x14ac:dyDescent="0.25">
      <c r="H18" s="27">
        <v>0.15</v>
      </c>
    </row>
    <row r="19" spans="2:19" ht="16.5" thickBot="1" x14ac:dyDescent="0.3">
      <c r="B19" s="107" t="s">
        <v>40</v>
      </c>
      <c r="C19" s="107"/>
      <c r="D19" s="107"/>
      <c r="E19" s="107"/>
      <c r="F19" s="107"/>
      <c r="O19" s="107" t="s">
        <v>40</v>
      </c>
      <c r="P19" s="107"/>
      <c r="Q19" s="107"/>
      <c r="R19" s="107"/>
      <c r="S19" s="107"/>
    </row>
    <row r="20" spans="2:19" x14ac:dyDescent="0.25">
      <c r="C20" s="108" t="s">
        <v>41</v>
      </c>
      <c r="D20" s="108"/>
      <c r="E20" s="108"/>
      <c r="F20" s="108"/>
      <c r="H20">
        <v>19.989999999999998</v>
      </c>
      <c r="I20">
        <v>0.15</v>
      </c>
      <c r="P20" s="108" t="s">
        <v>41</v>
      </c>
      <c r="Q20" s="108"/>
      <c r="R20" s="108"/>
      <c r="S20" s="108"/>
    </row>
    <row r="21" spans="2:19" x14ac:dyDescent="0.25">
      <c r="C21" s="99" t="s">
        <v>42</v>
      </c>
      <c r="D21" s="99"/>
      <c r="E21" s="99"/>
      <c r="F21" s="99"/>
      <c r="H21" s="30">
        <v>19.989999999999998</v>
      </c>
      <c r="I21" s="31">
        <v>0.15</v>
      </c>
      <c r="P21" s="99" t="s">
        <v>42</v>
      </c>
      <c r="Q21" s="99"/>
      <c r="R21" s="99"/>
      <c r="S21" s="99"/>
    </row>
    <row r="22" spans="2:19" x14ac:dyDescent="0.25">
      <c r="C22" s="99" t="s">
        <v>43</v>
      </c>
      <c r="D22" s="99"/>
      <c r="E22" s="99"/>
      <c r="F22" s="99"/>
      <c r="H22" s="26">
        <v>19.989999999999998</v>
      </c>
      <c r="I22" s="27">
        <v>0.15</v>
      </c>
      <c r="P22" s="99" t="s">
        <v>43</v>
      </c>
      <c r="Q22" s="99"/>
      <c r="R22" s="99"/>
      <c r="S22" s="99"/>
    </row>
    <row r="23" spans="2:19" x14ac:dyDescent="0.25"/>
    <row r="24" spans="2:19" ht="16.5" thickBot="1" x14ac:dyDescent="0.3">
      <c r="B24" s="107" t="s">
        <v>44</v>
      </c>
      <c r="C24" s="107"/>
      <c r="D24" s="107"/>
      <c r="E24" s="107"/>
      <c r="F24" s="107"/>
      <c r="O24" s="107" t="s">
        <v>44</v>
      </c>
      <c r="P24" s="107"/>
      <c r="Q24" s="107"/>
      <c r="R24" s="107"/>
      <c r="S24" s="107"/>
    </row>
    <row r="25" spans="2:19" x14ac:dyDescent="0.25">
      <c r="C25" s="99" t="s">
        <v>1</v>
      </c>
      <c r="D25" s="99"/>
      <c r="E25" s="99"/>
      <c r="F25" s="99"/>
      <c r="H25" s="26"/>
      <c r="I25" s="27"/>
      <c r="P25" s="99" t="s">
        <v>1</v>
      </c>
      <c r="Q25" s="99"/>
      <c r="R25" s="99"/>
      <c r="S25" s="99"/>
    </row>
    <row r="26" spans="2:19" x14ac:dyDescent="0.25">
      <c r="C26" s="99" t="s">
        <v>45</v>
      </c>
      <c r="D26" s="99"/>
      <c r="E26" s="99"/>
      <c r="F26" s="99"/>
      <c r="H26" s="30">
        <f>L8</f>
        <v>19.989999999999998</v>
      </c>
      <c r="I26" s="30">
        <f>M8</f>
        <v>0.15</v>
      </c>
      <c r="P26" s="99" t="s">
        <v>45</v>
      </c>
      <c r="Q26" s="99"/>
      <c r="R26" s="99"/>
      <c r="S26" s="99"/>
    </row>
    <row r="27" spans="2:19" x14ac:dyDescent="0.25">
      <c r="C27" s="99" t="s">
        <v>46</v>
      </c>
      <c r="D27" s="99"/>
      <c r="E27" s="99"/>
      <c r="F27" s="99"/>
      <c r="P27" s="99" t="s">
        <v>46</v>
      </c>
      <c r="Q27" s="99"/>
      <c r="R27" s="99"/>
      <c r="S27" s="99"/>
    </row>
    <row r="28" spans="2:19" x14ac:dyDescent="0.25">
      <c r="C28" s="99" t="s">
        <v>47</v>
      </c>
      <c r="D28" s="99"/>
      <c r="E28" s="99"/>
      <c r="F28" s="99"/>
      <c r="P28" s="99" t="s">
        <v>47</v>
      </c>
      <c r="Q28" s="99"/>
      <c r="R28" s="99"/>
      <c r="S28" s="99"/>
    </row>
    <row r="29" spans="2:19" x14ac:dyDescent="0.25"/>
    <row r="30" spans="2:19" x14ac:dyDescent="0.25"/>
  </sheetData>
  <mergeCells count="39">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 ref="C27:F27"/>
    <mergeCell ref="C28:F28"/>
    <mergeCell ref="B19:F19"/>
    <mergeCell ref="B24:F24"/>
    <mergeCell ref="C20:F20"/>
    <mergeCell ref="C21:F21"/>
    <mergeCell ref="C22:F22"/>
    <mergeCell ref="C25:F25"/>
    <mergeCell ref="C26:F26"/>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showGridLines="0" showRowColHeaders="0" workbookViewId="0">
      <selection sqref="A1:S4"/>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94" t="s">
        <v>48</v>
      </c>
      <c r="B1" s="94"/>
      <c r="C1" s="94"/>
      <c r="D1" s="94"/>
      <c r="E1" s="94"/>
      <c r="F1" s="94"/>
      <c r="G1" s="94"/>
      <c r="H1" s="94"/>
      <c r="I1" s="94"/>
      <c r="J1" s="94"/>
      <c r="K1" s="94"/>
      <c r="L1" s="94"/>
      <c r="M1" s="94"/>
      <c r="N1" s="94"/>
      <c r="O1" s="94"/>
      <c r="P1" s="94"/>
      <c r="Q1" s="94"/>
      <c r="R1" s="94"/>
      <c r="S1" s="94"/>
    </row>
    <row r="2" spans="1:22" ht="14.45" customHeight="1" x14ac:dyDescent="0.25">
      <c r="A2" s="94"/>
      <c r="B2" s="94"/>
      <c r="C2" s="94"/>
      <c r="D2" s="94"/>
      <c r="E2" s="94"/>
      <c r="F2" s="94"/>
      <c r="G2" s="94"/>
      <c r="H2" s="94"/>
      <c r="I2" s="94"/>
      <c r="J2" s="94"/>
      <c r="K2" s="94"/>
      <c r="L2" s="94"/>
      <c r="M2" s="94"/>
      <c r="N2" s="94"/>
      <c r="O2" s="94"/>
      <c r="P2" s="94"/>
      <c r="Q2" s="94"/>
      <c r="R2" s="94"/>
      <c r="S2" s="94"/>
    </row>
    <row r="3" spans="1:22" ht="14.45" customHeight="1" x14ac:dyDescent="0.25">
      <c r="A3" s="94"/>
      <c r="B3" s="94"/>
      <c r="C3" s="94"/>
      <c r="D3" s="94"/>
      <c r="E3" s="94"/>
      <c r="F3" s="94"/>
      <c r="G3" s="94"/>
      <c r="H3" s="94"/>
      <c r="I3" s="94"/>
      <c r="J3" s="94"/>
      <c r="K3" s="94"/>
      <c r="L3" s="94"/>
      <c r="M3" s="94"/>
      <c r="N3" s="94"/>
      <c r="O3" s="94"/>
      <c r="P3" s="94"/>
      <c r="Q3" s="94"/>
      <c r="R3" s="94"/>
      <c r="S3" s="94"/>
    </row>
    <row r="4" spans="1:22" ht="14.45" customHeight="1" x14ac:dyDescent="0.25">
      <c r="A4" s="94"/>
      <c r="B4" s="94"/>
      <c r="C4" s="94"/>
      <c r="D4" s="94"/>
      <c r="E4" s="94"/>
      <c r="F4" s="94"/>
      <c r="G4" s="94"/>
      <c r="H4" s="94"/>
      <c r="I4" s="94"/>
      <c r="J4" s="94"/>
      <c r="K4" s="94"/>
      <c r="L4" s="94"/>
      <c r="M4" s="94"/>
      <c r="N4" s="94"/>
      <c r="O4" s="94"/>
      <c r="P4" s="94"/>
      <c r="Q4" s="94"/>
      <c r="R4" s="94"/>
      <c r="S4" s="94"/>
    </row>
    <row r="5" spans="1:22" ht="18.600000000000001" customHeight="1" x14ac:dyDescent="0.25">
      <c r="A5" s="109" t="s">
        <v>84</v>
      </c>
      <c r="B5" s="109"/>
      <c r="C5" s="109"/>
      <c r="D5" s="109"/>
      <c r="E5" s="109"/>
      <c r="F5" s="109"/>
      <c r="G5" s="109"/>
      <c r="H5" s="109"/>
      <c r="I5" s="109"/>
      <c r="J5" s="109"/>
      <c r="K5" s="109"/>
      <c r="L5" s="109"/>
      <c r="M5" s="109"/>
      <c r="N5" s="109"/>
      <c r="O5" s="109"/>
      <c r="P5" s="109"/>
      <c r="Q5" s="109"/>
      <c r="R5" s="109"/>
      <c r="S5" s="34"/>
      <c r="T5" s="34"/>
      <c r="U5" s="34"/>
      <c r="V5" s="34"/>
    </row>
    <row r="6" spans="1:22" ht="14.45" customHeight="1" x14ac:dyDescent="0.25">
      <c r="A6" s="109"/>
      <c r="B6" s="109"/>
      <c r="C6" s="109"/>
      <c r="D6" s="109"/>
      <c r="E6" s="109"/>
      <c r="F6" s="109"/>
      <c r="G6" s="109"/>
      <c r="H6" s="109"/>
      <c r="I6" s="109"/>
      <c r="J6" s="109"/>
      <c r="K6" s="109"/>
      <c r="L6" s="109"/>
      <c r="M6" s="109"/>
      <c r="N6" s="109"/>
      <c r="O6" s="109"/>
      <c r="P6" s="109"/>
      <c r="Q6" s="109"/>
      <c r="R6" s="109"/>
      <c r="S6" s="34"/>
      <c r="T6" s="34"/>
      <c r="U6" s="34"/>
      <c r="V6" s="34"/>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2" t="s">
        <v>17</v>
      </c>
      <c r="C8" s="102"/>
      <c r="D8" s="102"/>
      <c r="E8" s="102"/>
      <c r="F8" s="102"/>
      <c r="G8" s="102"/>
      <c r="K8" s="102" t="s">
        <v>18</v>
      </c>
      <c r="L8" s="102"/>
      <c r="M8" s="102"/>
      <c r="N8" s="102"/>
      <c r="O8" s="102"/>
      <c r="P8" s="102"/>
    </row>
    <row r="9" spans="1:22" ht="18.75" x14ac:dyDescent="0.3">
      <c r="C9" s="35"/>
      <c r="D9" s="25"/>
      <c r="E9" s="25"/>
      <c r="F9" s="25"/>
      <c r="G9" s="25"/>
      <c r="T9" s="25"/>
    </row>
    <row r="10" spans="1:22" x14ac:dyDescent="0.25">
      <c r="B10" s="33" t="s">
        <v>49</v>
      </c>
      <c r="C10" s="33" t="s">
        <v>50</v>
      </c>
      <c r="D10" s="33">
        <v>1</v>
      </c>
      <c r="E10" s="33">
        <v>5</v>
      </c>
      <c r="F10" s="33" t="s">
        <v>51</v>
      </c>
      <c r="G10" s="33" t="s">
        <v>80</v>
      </c>
      <c r="K10" s="33" t="s">
        <v>49</v>
      </c>
      <c r="L10" s="33" t="s">
        <v>50</v>
      </c>
      <c r="M10" s="33">
        <v>1</v>
      </c>
      <c r="N10" s="33">
        <v>5</v>
      </c>
      <c r="O10" s="33" t="s">
        <v>51</v>
      </c>
      <c r="P10" s="33" t="s">
        <v>80</v>
      </c>
    </row>
    <row r="11" spans="1:22" x14ac:dyDescent="0.25">
      <c r="B11" s="1" t="s">
        <v>54</v>
      </c>
      <c r="C11" s="1" t="s">
        <v>65</v>
      </c>
      <c r="D11" s="33">
        <v>2</v>
      </c>
      <c r="E11" s="33">
        <v>10</v>
      </c>
      <c r="F11" s="33" t="s">
        <v>52</v>
      </c>
      <c r="G11" s="33" t="s">
        <v>81</v>
      </c>
      <c r="K11" s="1"/>
      <c r="L11" s="1"/>
      <c r="M11" s="33">
        <v>2</v>
      </c>
      <c r="N11" s="33">
        <v>10</v>
      </c>
      <c r="O11" s="33" t="s">
        <v>52</v>
      </c>
      <c r="P11" s="33" t="s">
        <v>81</v>
      </c>
    </row>
    <row r="12" spans="1:22" x14ac:dyDescent="0.25">
      <c r="B12" s="1" t="s">
        <v>55</v>
      </c>
      <c r="C12" s="1" t="s">
        <v>66</v>
      </c>
      <c r="D12" s="33">
        <v>3</v>
      </c>
      <c r="E12" s="33">
        <v>15</v>
      </c>
      <c r="F12" s="33" t="s">
        <v>53</v>
      </c>
      <c r="G12" s="33" t="s">
        <v>82</v>
      </c>
      <c r="K12" s="1"/>
      <c r="L12" s="1"/>
      <c r="M12" s="33">
        <v>3</v>
      </c>
      <c r="N12" s="33">
        <v>15</v>
      </c>
      <c r="O12" s="33" t="s">
        <v>53</v>
      </c>
      <c r="P12" s="33" t="s">
        <v>82</v>
      </c>
    </row>
    <row r="13" spans="1:22" x14ac:dyDescent="0.25">
      <c r="B13" s="1" t="s">
        <v>56</v>
      </c>
      <c r="C13" s="1" t="s">
        <v>67</v>
      </c>
      <c r="D13" s="1">
        <v>4</v>
      </c>
      <c r="E13" s="1">
        <v>20</v>
      </c>
      <c r="F13" s="1" t="s">
        <v>71</v>
      </c>
      <c r="G13" s="33" t="s">
        <v>83</v>
      </c>
      <c r="K13" s="1"/>
      <c r="L13" s="1"/>
      <c r="M13" s="1"/>
      <c r="N13" s="1"/>
      <c r="O13" s="1"/>
      <c r="P13" s="33" t="s">
        <v>83</v>
      </c>
    </row>
    <row r="14" spans="1:22" x14ac:dyDescent="0.25">
      <c r="B14" s="1" t="s">
        <v>57</v>
      </c>
      <c r="C14" s="1" t="s">
        <v>68</v>
      </c>
      <c r="D14" s="1">
        <v>5</v>
      </c>
      <c r="E14" s="1">
        <v>25</v>
      </c>
      <c r="F14" s="1" t="s">
        <v>72</v>
      </c>
      <c r="G14" s="1" t="s">
        <v>80</v>
      </c>
      <c r="K14" s="1"/>
      <c r="L14" s="1"/>
      <c r="M14" s="1"/>
      <c r="N14" s="1"/>
      <c r="O14" s="1"/>
      <c r="P14" s="1"/>
    </row>
    <row r="15" spans="1:22" x14ac:dyDescent="0.25">
      <c r="B15" s="1" t="s">
        <v>58</v>
      </c>
      <c r="C15" s="1" t="s">
        <v>69</v>
      </c>
      <c r="D15" s="1">
        <v>6</v>
      </c>
      <c r="E15" s="1">
        <v>30</v>
      </c>
      <c r="F15" s="1" t="s">
        <v>73</v>
      </c>
      <c r="G15" s="1" t="s">
        <v>81</v>
      </c>
      <c r="K15" s="1"/>
      <c r="L15" s="1"/>
      <c r="M15" s="1"/>
      <c r="N15" s="1"/>
      <c r="O15" s="1"/>
      <c r="P15" s="1"/>
    </row>
    <row r="16" spans="1:22" x14ac:dyDescent="0.25">
      <c r="B16" s="1" t="s">
        <v>59</v>
      </c>
      <c r="C16" s="1" t="s">
        <v>70</v>
      </c>
      <c r="D16" s="1">
        <v>7</v>
      </c>
      <c r="E16" s="1">
        <v>35</v>
      </c>
      <c r="F16" s="1" t="s">
        <v>74</v>
      </c>
      <c r="G16" s="1" t="s">
        <v>82</v>
      </c>
      <c r="K16" s="1"/>
      <c r="L16" s="1"/>
      <c r="M16" s="1"/>
      <c r="N16" s="1"/>
      <c r="O16" s="1"/>
      <c r="P16" s="1"/>
    </row>
    <row r="17" spans="2:16" x14ac:dyDescent="0.25">
      <c r="B17" s="1" t="s">
        <v>60</v>
      </c>
      <c r="C17" s="1" t="s">
        <v>50</v>
      </c>
      <c r="D17" s="1">
        <v>8</v>
      </c>
      <c r="E17" s="1">
        <v>40</v>
      </c>
      <c r="F17" s="1" t="s">
        <v>75</v>
      </c>
      <c r="G17" s="1" t="s">
        <v>83</v>
      </c>
      <c r="K17" s="1"/>
      <c r="L17" s="1"/>
      <c r="M17" s="1"/>
      <c r="N17" s="1"/>
      <c r="O17" s="1"/>
      <c r="P17" s="1"/>
    </row>
    <row r="18" spans="2:16" x14ac:dyDescent="0.25">
      <c r="B18" s="1" t="s">
        <v>61</v>
      </c>
      <c r="C18" s="1" t="s">
        <v>65</v>
      </c>
      <c r="D18" s="1">
        <v>9</v>
      </c>
      <c r="E18" s="1">
        <v>45</v>
      </c>
      <c r="F18" s="1" t="s">
        <v>76</v>
      </c>
      <c r="G18" s="1" t="s">
        <v>80</v>
      </c>
      <c r="K18" s="1"/>
      <c r="L18" s="1"/>
      <c r="M18" s="1"/>
      <c r="N18" s="1"/>
      <c r="O18" s="1"/>
      <c r="P18" s="1"/>
    </row>
    <row r="19" spans="2:16" x14ac:dyDescent="0.25">
      <c r="B19" s="1" t="s">
        <v>62</v>
      </c>
      <c r="C19" s="1" t="s">
        <v>66</v>
      </c>
      <c r="D19" s="1">
        <v>10</v>
      </c>
      <c r="E19" s="1">
        <v>50</v>
      </c>
      <c r="F19" s="1" t="s">
        <v>77</v>
      </c>
      <c r="G19" s="1" t="s">
        <v>81</v>
      </c>
      <c r="K19" s="1"/>
      <c r="L19" s="1"/>
      <c r="M19" s="1"/>
      <c r="N19" s="1"/>
      <c r="O19" s="1"/>
      <c r="P19" s="1"/>
    </row>
    <row r="20" spans="2:16" x14ac:dyDescent="0.25">
      <c r="B20" s="1" t="s">
        <v>63</v>
      </c>
      <c r="C20" s="1" t="s">
        <v>67</v>
      </c>
      <c r="D20" s="1">
        <v>11</v>
      </c>
      <c r="E20" s="1">
        <v>55</v>
      </c>
      <c r="F20" s="1" t="s">
        <v>78</v>
      </c>
      <c r="G20" s="1" t="s">
        <v>82</v>
      </c>
      <c r="K20" s="1"/>
      <c r="L20" s="1"/>
      <c r="M20" s="1"/>
      <c r="N20" s="1"/>
      <c r="O20" s="1"/>
      <c r="P20" s="1"/>
    </row>
    <row r="21" spans="2:16" x14ac:dyDescent="0.25">
      <c r="B21" s="1" t="s">
        <v>64</v>
      </c>
      <c r="C21" s="1" t="s">
        <v>68</v>
      </c>
      <c r="D21" s="1">
        <v>12</v>
      </c>
      <c r="E21" s="1">
        <v>60</v>
      </c>
      <c r="F21" s="1" t="s">
        <v>79</v>
      </c>
      <c r="G21" s="1" t="s">
        <v>83</v>
      </c>
      <c r="K21" s="1"/>
      <c r="L21" s="1"/>
      <c r="M21" s="1"/>
      <c r="N21" s="1"/>
      <c r="O21" s="1"/>
      <c r="P21" s="1"/>
    </row>
    <row r="22" spans="2:16" x14ac:dyDescent="0.25"/>
    <row r="23" spans="2:16" x14ac:dyDescent="0.25"/>
    <row r="24" spans="2:16" x14ac:dyDescent="0.25">
      <c r="K24" s="103" t="s">
        <v>256</v>
      </c>
      <c r="L24" s="103"/>
      <c r="M24" s="103"/>
      <c r="N24" s="103"/>
      <c r="O24" s="103"/>
      <c r="P24" s="103"/>
    </row>
    <row r="25" spans="2:16" x14ac:dyDescent="0.25">
      <c r="K25" s="103"/>
      <c r="L25" s="103"/>
      <c r="M25" s="103"/>
      <c r="N25" s="103"/>
      <c r="O25" s="103"/>
      <c r="P25" s="103"/>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1"/>
  <sheetViews>
    <sheetView showGridLines="0" showRowColHeaders="0" workbookViewId="0">
      <selection sqref="A1:V4"/>
    </sheetView>
  </sheetViews>
  <sheetFormatPr defaultColWidth="0" defaultRowHeight="15" zeroHeight="1" x14ac:dyDescent="0.25"/>
  <cols>
    <col min="1" max="1" width="6.28515625" customWidth="1"/>
    <col min="2" max="5" width="9.5703125" customWidth="1"/>
    <col min="6" max="6" width="11" customWidth="1"/>
    <col min="7" max="7" width="11.28515625" customWidth="1"/>
    <col min="8" max="8" width="13.42578125" customWidth="1"/>
    <col min="9" max="17" width="9.5703125" customWidth="1"/>
    <col min="18" max="18" width="11" customWidth="1"/>
    <col min="19" max="19" width="11.28515625" customWidth="1"/>
    <col min="20" max="20" width="13.42578125" customWidth="1"/>
    <col min="21" max="22" width="9.5703125" customWidth="1"/>
    <col min="23" max="25" width="0" hidden="1" customWidth="1"/>
    <col min="26" max="16384" width="8.85546875" hidden="1"/>
  </cols>
  <sheetData>
    <row r="1" spans="1:22" ht="14.45" customHeight="1" x14ac:dyDescent="0.25">
      <c r="A1" s="94" t="s">
        <v>85</v>
      </c>
      <c r="B1" s="94"/>
      <c r="C1" s="94"/>
      <c r="D1" s="94"/>
      <c r="E1" s="94"/>
      <c r="F1" s="94"/>
      <c r="G1" s="94"/>
      <c r="H1" s="94"/>
      <c r="I1" s="94"/>
      <c r="J1" s="94"/>
      <c r="K1" s="94"/>
      <c r="L1" s="94"/>
      <c r="M1" s="94"/>
      <c r="N1" s="94"/>
      <c r="O1" s="94"/>
      <c r="P1" s="94"/>
      <c r="Q1" s="94"/>
      <c r="R1" s="94"/>
      <c r="S1" s="94"/>
      <c r="T1" s="94"/>
      <c r="U1" s="94"/>
      <c r="V1" s="94"/>
    </row>
    <row r="2" spans="1:22" ht="14.45" customHeight="1" x14ac:dyDescent="0.25">
      <c r="A2" s="94"/>
      <c r="B2" s="94"/>
      <c r="C2" s="94"/>
      <c r="D2" s="94"/>
      <c r="E2" s="94"/>
      <c r="F2" s="94"/>
      <c r="G2" s="94"/>
      <c r="H2" s="94"/>
      <c r="I2" s="94"/>
      <c r="J2" s="94"/>
      <c r="K2" s="94"/>
      <c r="L2" s="94"/>
      <c r="M2" s="94"/>
      <c r="N2" s="94"/>
      <c r="O2" s="94"/>
      <c r="P2" s="94"/>
      <c r="Q2" s="94"/>
      <c r="R2" s="94"/>
      <c r="S2" s="94"/>
      <c r="T2" s="94"/>
      <c r="U2" s="94"/>
      <c r="V2" s="94"/>
    </row>
    <row r="3" spans="1:22" ht="14.45" customHeight="1" x14ac:dyDescent="0.25">
      <c r="A3" s="94"/>
      <c r="B3" s="94"/>
      <c r="C3" s="94"/>
      <c r="D3" s="94"/>
      <c r="E3" s="94"/>
      <c r="F3" s="94"/>
      <c r="G3" s="94"/>
      <c r="H3" s="94"/>
      <c r="I3" s="94"/>
      <c r="J3" s="94"/>
      <c r="K3" s="94"/>
      <c r="L3" s="94"/>
      <c r="M3" s="94"/>
      <c r="N3" s="94"/>
      <c r="O3" s="94"/>
      <c r="P3" s="94"/>
      <c r="Q3" s="94"/>
      <c r="R3" s="94"/>
      <c r="S3" s="94"/>
      <c r="T3" s="94"/>
      <c r="U3" s="94"/>
      <c r="V3" s="94"/>
    </row>
    <row r="4" spans="1:22" ht="14.45" customHeight="1" x14ac:dyDescent="0.25">
      <c r="A4" s="94"/>
      <c r="B4" s="94"/>
      <c r="C4" s="94"/>
      <c r="D4" s="94"/>
      <c r="E4" s="94"/>
      <c r="F4" s="94"/>
      <c r="G4" s="94"/>
      <c r="H4" s="94"/>
      <c r="I4" s="94"/>
      <c r="J4" s="94"/>
      <c r="K4" s="94"/>
      <c r="L4" s="94"/>
      <c r="M4" s="94"/>
      <c r="N4" s="94"/>
      <c r="O4" s="94"/>
      <c r="P4" s="94"/>
      <c r="Q4" s="94"/>
      <c r="R4" s="94"/>
      <c r="S4" s="94"/>
      <c r="T4" s="94"/>
      <c r="U4" s="94"/>
      <c r="V4" s="94"/>
    </row>
    <row r="5" spans="1:22" ht="14.45" customHeight="1" x14ac:dyDescent="0.25">
      <c r="A5" s="100" t="s">
        <v>86</v>
      </c>
      <c r="B5" s="100"/>
      <c r="C5" s="100"/>
      <c r="D5" s="100"/>
      <c r="E5" s="100"/>
      <c r="F5" s="100"/>
      <c r="G5" s="100"/>
      <c r="H5" s="100"/>
      <c r="I5" s="100"/>
      <c r="J5" s="100"/>
      <c r="K5" s="100"/>
      <c r="L5" s="100"/>
      <c r="M5" s="100"/>
      <c r="N5" s="100"/>
      <c r="O5" s="100"/>
      <c r="P5" s="100"/>
      <c r="Q5" s="100"/>
      <c r="R5" s="100"/>
      <c r="S5" s="100"/>
      <c r="T5" s="100"/>
      <c r="U5" s="100"/>
      <c r="V5" s="100"/>
    </row>
    <row r="6" spans="1:22"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2" t="s">
        <v>17</v>
      </c>
      <c r="C8" s="102"/>
      <c r="D8" s="102"/>
      <c r="E8" s="102"/>
      <c r="F8" s="102"/>
      <c r="G8" s="102"/>
      <c r="H8" s="102"/>
      <c r="N8" s="102" t="s">
        <v>18</v>
      </c>
      <c r="O8" s="102"/>
      <c r="P8" s="102"/>
      <c r="Q8" s="102"/>
      <c r="R8" s="102"/>
      <c r="S8" s="102"/>
      <c r="T8" s="102"/>
    </row>
    <row r="9" spans="1:22" ht="18.75" x14ac:dyDescent="0.3">
      <c r="C9" s="25"/>
      <c r="D9" s="25"/>
      <c r="E9" s="25"/>
      <c r="F9" s="25"/>
      <c r="G9" s="25"/>
      <c r="P9" s="25"/>
      <c r="Q9" s="25"/>
      <c r="R9" s="25"/>
      <c r="S9" s="25"/>
      <c r="T9" s="25"/>
    </row>
    <row r="10" spans="1:22" ht="15.75" x14ac:dyDescent="0.25">
      <c r="B10" s="104" t="s">
        <v>89</v>
      </c>
      <c r="C10" s="104"/>
      <c r="D10" s="104"/>
      <c r="F10" s="104" t="s">
        <v>88</v>
      </c>
      <c r="G10" s="104"/>
      <c r="H10" s="104"/>
      <c r="J10" s="110" t="s">
        <v>87</v>
      </c>
      <c r="K10" s="110"/>
      <c r="L10" s="110"/>
      <c r="N10" s="104" t="s">
        <v>89</v>
      </c>
      <c r="O10" s="104"/>
      <c r="P10" s="104"/>
      <c r="R10" s="104" t="s">
        <v>258</v>
      </c>
      <c r="S10" s="104"/>
      <c r="T10" s="104"/>
    </row>
    <row r="11" spans="1:22" x14ac:dyDescent="0.25">
      <c r="B11" s="33">
        <f>J11</f>
        <v>10</v>
      </c>
      <c r="C11" s="1">
        <f t="shared" ref="C11:D11" si="0">K11</f>
        <v>100</v>
      </c>
      <c r="D11" s="1">
        <f t="shared" si="0"/>
        <v>1000</v>
      </c>
      <c r="F11" s="33">
        <f>$J11</f>
        <v>10</v>
      </c>
      <c r="G11" s="1">
        <f t="shared" ref="G11:H11" si="1">$J11</f>
        <v>10</v>
      </c>
      <c r="H11" s="1">
        <f t="shared" si="1"/>
        <v>10</v>
      </c>
      <c r="J11" s="36">
        <v>10</v>
      </c>
      <c r="K11" s="1">
        <v>100</v>
      </c>
      <c r="L11" s="1">
        <v>1000</v>
      </c>
      <c r="N11" s="1"/>
      <c r="O11" s="1"/>
      <c r="P11" s="1"/>
      <c r="R11" s="1"/>
      <c r="S11" s="1"/>
      <c r="T11" s="1"/>
    </row>
    <row r="12" spans="1:22" x14ac:dyDescent="0.25">
      <c r="B12" s="1">
        <f t="shared" ref="B12:B13" si="2">$J12</f>
        <v>20</v>
      </c>
      <c r="C12" s="21"/>
      <c r="D12" s="21"/>
      <c r="F12" s="1">
        <f t="shared" ref="F12:F13" si="3">$J12</f>
        <v>20</v>
      </c>
      <c r="G12" s="21"/>
      <c r="H12" s="21"/>
      <c r="J12" s="1">
        <v>20</v>
      </c>
      <c r="K12" s="21"/>
      <c r="L12" s="21"/>
      <c r="N12" s="1"/>
      <c r="O12" s="21"/>
      <c r="P12" s="21"/>
      <c r="R12" s="1"/>
      <c r="S12" s="21"/>
      <c r="T12" s="21"/>
    </row>
    <row r="13" spans="1:22" x14ac:dyDescent="0.25">
      <c r="B13" s="1">
        <f t="shared" si="2"/>
        <v>30</v>
      </c>
      <c r="C13" s="21"/>
      <c r="D13" s="21"/>
      <c r="F13" s="1">
        <f t="shared" si="3"/>
        <v>30</v>
      </c>
      <c r="G13" s="21"/>
      <c r="H13" s="21"/>
      <c r="J13" s="1">
        <v>30</v>
      </c>
      <c r="K13" s="21"/>
      <c r="L13" s="21"/>
      <c r="N13" s="1"/>
      <c r="O13" s="21"/>
      <c r="P13" s="21"/>
      <c r="R13" s="1"/>
      <c r="S13" s="21"/>
      <c r="T13" s="21"/>
    </row>
    <row r="14" spans="1:22" x14ac:dyDescent="0.25"/>
    <row r="15" spans="1:22" ht="15.75" x14ac:dyDescent="0.25">
      <c r="B15" s="104" t="s">
        <v>90</v>
      </c>
      <c r="C15" s="104"/>
      <c r="D15" s="104"/>
      <c r="F15" s="104" t="s">
        <v>91</v>
      </c>
      <c r="G15" s="104"/>
      <c r="H15" s="104"/>
      <c r="N15" s="104" t="s">
        <v>257</v>
      </c>
      <c r="O15" s="104"/>
      <c r="P15" s="104"/>
      <c r="R15" s="104" t="s">
        <v>259</v>
      </c>
      <c r="S15" s="104"/>
      <c r="T15" s="104"/>
    </row>
    <row r="16" spans="1:22" x14ac:dyDescent="0.25">
      <c r="B16" s="33">
        <f>J$11</f>
        <v>10</v>
      </c>
      <c r="C16" s="1">
        <f t="shared" ref="C16:D16" si="4">K$11</f>
        <v>100</v>
      </c>
      <c r="D16" s="1">
        <f t="shared" si="4"/>
        <v>1000</v>
      </c>
      <c r="F16" s="33">
        <f>$J$11</f>
        <v>10</v>
      </c>
      <c r="G16" s="1">
        <f t="shared" ref="G16:H16" si="5">$J$11</f>
        <v>10</v>
      </c>
      <c r="H16" s="1">
        <f t="shared" si="5"/>
        <v>10</v>
      </c>
      <c r="N16" s="1"/>
      <c r="O16" s="1"/>
      <c r="P16" s="1"/>
      <c r="R16" s="1"/>
      <c r="S16" s="1"/>
      <c r="T16" s="1"/>
    </row>
    <row r="17" spans="2:20" x14ac:dyDescent="0.25">
      <c r="B17" s="1">
        <f t="shared" ref="B17:B18" si="6">J$11</f>
        <v>10</v>
      </c>
      <c r="C17" s="21"/>
      <c r="D17" s="21"/>
      <c r="F17" s="1">
        <f t="shared" ref="F17:F18" si="7">$J$11</f>
        <v>10</v>
      </c>
      <c r="G17" s="21"/>
      <c r="H17" s="21"/>
      <c r="N17" s="1"/>
      <c r="O17" s="21"/>
      <c r="P17" s="21"/>
      <c r="R17" s="1"/>
      <c r="S17" s="21"/>
      <c r="T17" s="21"/>
    </row>
    <row r="18" spans="2:20" x14ac:dyDescent="0.25">
      <c r="B18" s="1">
        <f t="shared" si="6"/>
        <v>10</v>
      </c>
      <c r="C18" s="21"/>
      <c r="D18" s="21"/>
      <c r="F18" s="1">
        <f t="shared" si="7"/>
        <v>10</v>
      </c>
      <c r="G18" s="21"/>
      <c r="H18" s="21"/>
      <c r="N18" s="1"/>
      <c r="O18" s="21"/>
      <c r="P18" s="21"/>
      <c r="R18" s="1"/>
      <c r="S18" s="21"/>
      <c r="T18" s="21"/>
    </row>
    <row r="19" spans="2:20" x14ac:dyDescent="0.25"/>
    <row r="20" spans="2:20" x14ac:dyDescent="0.25"/>
    <row r="21" spans="2:20" x14ac:dyDescent="0.25"/>
    <row r="22" spans="2:20" x14ac:dyDescent="0.25"/>
    <row r="23" spans="2:20" x14ac:dyDescent="0.25">
      <c r="B23" s="103" t="s">
        <v>92</v>
      </c>
      <c r="C23" s="103"/>
      <c r="D23" s="103"/>
      <c r="E23" s="103"/>
      <c r="F23" s="103"/>
      <c r="G23" s="103"/>
      <c r="H23" s="103"/>
      <c r="N23" s="103" t="s">
        <v>93</v>
      </c>
      <c r="O23" s="103"/>
      <c r="P23" s="103"/>
      <c r="Q23" s="103"/>
      <c r="R23" s="103"/>
      <c r="S23" s="103"/>
      <c r="T23" s="103"/>
    </row>
    <row r="24" spans="2:20" x14ac:dyDescent="0.25">
      <c r="B24" s="103"/>
      <c r="C24" s="103"/>
      <c r="D24" s="103"/>
      <c r="E24" s="103"/>
      <c r="F24" s="103"/>
      <c r="G24" s="103"/>
      <c r="H24" s="103"/>
      <c r="N24" s="103"/>
      <c r="O24" s="103"/>
      <c r="P24" s="103"/>
      <c r="Q24" s="103"/>
      <c r="R24" s="103"/>
      <c r="S24" s="103"/>
      <c r="T24" s="103"/>
    </row>
    <row r="25" spans="2:20" x14ac:dyDescent="0.25">
      <c r="B25" s="103"/>
      <c r="C25" s="103"/>
      <c r="D25" s="103"/>
      <c r="E25" s="103"/>
      <c r="F25" s="103"/>
      <c r="G25" s="103"/>
      <c r="H25" s="103"/>
      <c r="N25" s="103"/>
      <c r="O25" s="103"/>
      <c r="P25" s="103"/>
      <c r="Q25" s="103"/>
      <c r="R25" s="103"/>
      <c r="S25" s="103"/>
      <c r="T25" s="103"/>
    </row>
    <row r="26" spans="2:20" x14ac:dyDescent="0.25"/>
    <row r="27" spans="2:20" x14ac:dyDescent="0.25"/>
    <row r="28" spans="2:20" x14ac:dyDescent="0.25"/>
    <row r="29" spans="2:20" x14ac:dyDescent="0.25"/>
    <row r="30" spans="2:20" x14ac:dyDescent="0.25"/>
    <row r="31" spans="2:20" x14ac:dyDescent="0.25"/>
  </sheetData>
  <mergeCells count="15">
    <mergeCell ref="A1:V4"/>
    <mergeCell ref="A5:V6"/>
    <mergeCell ref="J10:L10"/>
    <mergeCell ref="B10:D10"/>
    <mergeCell ref="F10:H10"/>
    <mergeCell ref="B8:H8"/>
    <mergeCell ref="N8:T8"/>
    <mergeCell ref="B15:D15"/>
    <mergeCell ref="F15:H15"/>
    <mergeCell ref="B23:H25"/>
    <mergeCell ref="N10:P10"/>
    <mergeCell ref="R10:T10"/>
    <mergeCell ref="N15:P15"/>
    <mergeCell ref="R15:T15"/>
    <mergeCell ref="N23:T25"/>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94" t="s">
        <v>94</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101</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2" t="s">
        <v>17</v>
      </c>
      <c r="C8" s="102"/>
      <c r="D8" s="102"/>
      <c r="E8" s="102"/>
      <c r="F8" s="102"/>
      <c r="G8" s="102"/>
      <c r="H8" s="102"/>
      <c r="M8" s="102" t="s">
        <v>18</v>
      </c>
      <c r="N8" s="102"/>
      <c r="O8" s="102"/>
      <c r="P8" s="102"/>
      <c r="Q8" s="102"/>
      <c r="R8" s="102"/>
      <c r="S8" s="102"/>
    </row>
    <row r="9" spans="1:21" ht="18.75" x14ac:dyDescent="0.3">
      <c r="B9" s="25"/>
      <c r="C9" s="25"/>
      <c r="D9" s="25"/>
      <c r="E9" s="25"/>
      <c r="F9" s="25"/>
      <c r="G9" s="25"/>
      <c r="H9" s="25"/>
      <c r="M9" s="25"/>
      <c r="N9" s="25"/>
      <c r="O9" s="25"/>
      <c r="P9" s="25"/>
      <c r="Q9" s="25"/>
      <c r="R9" s="25"/>
      <c r="S9" s="25"/>
    </row>
    <row r="10" spans="1:21" x14ac:dyDescent="0.25">
      <c r="B10" s="111" t="s">
        <v>97</v>
      </c>
      <c r="C10" s="111"/>
      <c r="D10" s="111"/>
      <c r="F10" s="111" t="s">
        <v>98</v>
      </c>
      <c r="G10" s="111"/>
      <c r="H10" s="111"/>
      <c r="M10" s="111" t="s">
        <v>97</v>
      </c>
      <c r="N10" s="111"/>
      <c r="O10" s="111"/>
      <c r="Q10" s="111" t="s">
        <v>98</v>
      </c>
      <c r="R10" s="111"/>
      <c r="S10" s="111"/>
    </row>
    <row r="11" spans="1:21" x14ac:dyDescent="0.25">
      <c r="B11" s="22" t="s">
        <v>95</v>
      </c>
      <c r="C11" s="22" t="s">
        <v>96</v>
      </c>
      <c r="D11" s="22" t="s">
        <v>23</v>
      </c>
      <c r="F11" s="22" t="s">
        <v>95</v>
      </c>
      <c r="G11" s="22" t="s">
        <v>96</v>
      </c>
      <c r="H11" s="22" t="s">
        <v>23</v>
      </c>
      <c r="M11" s="22" t="s">
        <v>95</v>
      </c>
      <c r="N11" s="22" t="s">
        <v>96</v>
      </c>
      <c r="O11" s="22" t="s">
        <v>23</v>
      </c>
      <c r="Q11" s="22" t="s">
        <v>95</v>
      </c>
      <c r="R11" s="22" t="s">
        <v>96</v>
      </c>
      <c r="S11" s="22" t="s">
        <v>23</v>
      </c>
    </row>
    <row r="12" spans="1:21" x14ac:dyDescent="0.25">
      <c r="B12" s="1">
        <v>10</v>
      </c>
      <c r="C12" s="1">
        <v>-3</v>
      </c>
      <c r="D12" s="1" t="b">
        <f>AND(B12&gt;0,C12&lt;0)</f>
        <v>1</v>
      </c>
      <c r="F12" s="1">
        <v>10</v>
      </c>
      <c r="G12" s="1">
        <v>-3</v>
      </c>
      <c r="H12" s="1" t="b">
        <f>OR(F12&gt;0,G12&lt;0)</f>
        <v>1</v>
      </c>
      <c r="M12" s="1">
        <v>10</v>
      </c>
      <c r="N12" s="1">
        <v>-3</v>
      </c>
      <c r="O12" s="1"/>
      <c r="Q12" s="1">
        <v>10</v>
      </c>
      <c r="R12" s="1">
        <v>-3</v>
      </c>
      <c r="S12" s="1"/>
    </row>
    <row r="13" spans="1:21" x14ac:dyDescent="0.25">
      <c r="B13" s="1">
        <v>5</v>
      </c>
      <c r="C13" s="1">
        <v>7</v>
      </c>
      <c r="D13" s="1" t="b">
        <f t="shared" ref="D13:D15" si="0">AND(B13&gt;0,C13&lt;0)</f>
        <v>0</v>
      </c>
      <c r="F13" s="1">
        <v>5</v>
      </c>
      <c r="G13" s="1">
        <v>7</v>
      </c>
      <c r="H13" s="1" t="b">
        <f t="shared" ref="H13:H15" si="1">OR(F13&gt;0,G13&lt;0)</f>
        <v>1</v>
      </c>
      <c r="M13" s="1">
        <v>5</v>
      </c>
      <c r="N13" s="1">
        <v>7</v>
      </c>
      <c r="O13" s="1"/>
      <c r="Q13" s="1">
        <v>5</v>
      </c>
      <c r="R13" s="1">
        <v>7</v>
      </c>
      <c r="S13" s="1"/>
    </row>
    <row r="14" spans="1:21" x14ac:dyDescent="0.25">
      <c r="B14" s="1">
        <v>-4</v>
      </c>
      <c r="C14" s="1">
        <v>-9</v>
      </c>
      <c r="D14" s="1" t="b">
        <f t="shared" si="0"/>
        <v>0</v>
      </c>
      <c r="F14" s="1">
        <v>-4</v>
      </c>
      <c r="G14" s="1">
        <v>-9</v>
      </c>
      <c r="H14" s="1" t="b">
        <f t="shared" si="1"/>
        <v>1</v>
      </c>
      <c r="M14" s="1">
        <v>-4</v>
      </c>
      <c r="N14" s="1">
        <v>-9</v>
      </c>
      <c r="O14" s="1"/>
      <c r="Q14" s="1">
        <v>-4</v>
      </c>
      <c r="R14" s="1">
        <v>-9</v>
      </c>
      <c r="S14" s="1"/>
    </row>
    <row r="15" spans="1:21" x14ac:dyDescent="0.25">
      <c r="B15" s="1">
        <v>-2</v>
      </c>
      <c r="C15" s="1">
        <v>8</v>
      </c>
      <c r="D15" s="1" t="b">
        <f t="shared" si="0"/>
        <v>0</v>
      </c>
      <c r="F15" s="1">
        <v>-2</v>
      </c>
      <c r="G15" s="1">
        <v>8</v>
      </c>
      <c r="H15" s="1" t="b">
        <f t="shared" si="1"/>
        <v>0</v>
      </c>
      <c r="M15" s="1">
        <v>-2</v>
      </c>
      <c r="N15" s="1">
        <v>8</v>
      </c>
      <c r="O15" s="1"/>
      <c r="Q15" s="1">
        <v>-2</v>
      </c>
      <c r="R15" s="1">
        <v>8</v>
      </c>
      <c r="S15" s="1"/>
    </row>
    <row r="16" spans="1:21" x14ac:dyDescent="0.25"/>
    <row r="17" spans="2:19" x14ac:dyDescent="0.25">
      <c r="B17" s="111" t="s">
        <v>99</v>
      </c>
      <c r="C17" s="111"/>
      <c r="D17" s="111"/>
      <c r="F17" s="111" t="s">
        <v>100</v>
      </c>
      <c r="G17" s="111"/>
      <c r="H17" s="111"/>
      <c r="M17" s="111" t="s">
        <v>99</v>
      </c>
      <c r="N17" s="111"/>
      <c r="O17" s="111"/>
      <c r="Q17" s="111" t="s">
        <v>100</v>
      </c>
      <c r="R17" s="111"/>
      <c r="S17" s="111"/>
    </row>
    <row r="18" spans="2:19" x14ac:dyDescent="0.25">
      <c r="B18" s="22" t="s">
        <v>95</v>
      </c>
      <c r="C18" s="22" t="s">
        <v>96</v>
      </c>
      <c r="D18" s="22" t="s">
        <v>23</v>
      </c>
      <c r="F18" s="22" t="s">
        <v>95</v>
      </c>
      <c r="G18" s="22" t="s">
        <v>96</v>
      </c>
      <c r="H18" s="22" t="s">
        <v>23</v>
      </c>
      <c r="M18" s="22" t="s">
        <v>95</v>
      </c>
      <c r="N18" s="22" t="s">
        <v>96</v>
      </c>
      <c r="O18" s="22" t="s">
        <v>23</v>
      </c>
      <c r="Q18" s="22" t="s">
        <v>95</v>
      </c>
      <c r="R18" s="22" t="s">
        <v>96</v>
      </c>
      <c r="S18" s="22" t="s">
        <v>23</v>
      </c>
    </row>
    <row r="19" spans="2:19" x14ac:dyDescent="0.25">
      <c r="B19" s="1">
        <v>10</v>
      </c>
      <c r="C19" s="1">
        <v>-3</v>
      </c>
      <c r="D19" s="1" t="b">
        <f>OR(AND(B19&gt;0,C19&lt;0),C19&lt;-7)</f>
        <v>1</v>
      </c>
      <c r="F19" s="1">
        <v>10</v>
      </c>
      <c r="G19" s="1">
        <v>-3</v>
      </c>
      <c r="H19" s="1" t="b">
        <f>AND(OR(F19&gt;0,G19&lt;0),F19&gt;7)</f>
        <v>1</v>
      </c>
      <c r="M19" s="1">
        <v>10</v>
      </c>
      <c r="N19" s="1">
        <v>-3</v>
      </c>
      <c r="O19" s="1"/>
      <c r="Q19" s="1">
        <v>10</v>
      </c>
      <c r="R19" s="1">
        <v>-3</v>
      </c>
      <c r="S19" s="1"/>
    </row>
    <row r="20" spans="2:19" x14ac:dyDescent="0.25">
      <c r="B20" s="1">
        <v>5</v>
      </c>
      <c r="C20" s="1">
        <v>7</v>
      </c>
      <c r="D20" s="1" t="b">
        <f t="shared" ref="D20:D22" si="2">OR(AND(B20&gt;0,C20&lt;0),C20&lt;-7)</f>
        <v>0</v>
      </c>
      <c r="F20" s="1">
        <v>5</v>
      </c>
      <c r="G20" s="1">
        <v>7</v>
      </c>
      <c r="H20" s="1" t="b">
        <f t="shared" ref="H20:H22" si="3">AND(OR(F20&gt;0,G20&lt;0),F20&gt;7)</f>
        <v>0</v>
      </c>
      <c r="M20" s="1">
        <v>5</v>
      </c>
      <c r="N20" s="1">
        <v>7</v>
      </c>
      <c r="O20" s="1"/>
      <c r="Q20" s="1">
        <v>5</v>
      </c>
      <c r="R20" s="1">
        <v>7</v>
      </c>
      <c r="S20" s="1"/>
    </row>
    <row r="21" spans="2:19" x14ac:dyDescent="0.25">
      <c r="B21" s="1">
        <v>-4</v>
      </c>
      <c r="C21" s="1">
        <v>-9</v>
      </c>
      <c r="D21" s="1" t="b">
        <f t="shared" si="2"/>
        <v>1</v>
      </c>
      <c r="F21" s="1">
        <v>-4</v>
      </c>
      <c r="G21" s="1">
        <v>-9</v>
      </c>
      <c r="H21" s="1" t="b">
        <f t="shared" si="3"/>
        <v>0</v>
      </c>
      <c r="M21" s="1">
        <v>-4</v>
      </c>
      <c r="N21" s="1">
        <v>-9</v>
      </c>
      <c r="O21" s="1"/>
      <c r="Q21" s="1">
        <v>-4</v>
      </c>
      <c r="R21" s="1">
        <v>-9</v>
      </c>
      <c r="S21" s="1"/>
    </row>
    <row r="22" spans="2:19" x14ac:dyDescent="0.25">
      <c r="B22" s="1">
        <v>-2</v>
      </c>
      <c r="C22" s="1">
        <v>8</v>
      </c>
      <c r="D22" s="1" t="b">
        <f t="shared" si="2"/>
        <v>0</v>
      </c>
      <c r="F22" s="1">
        <v>-2</v>
      </c>
      <c r="G22" s="1">
        <v>8</v>
      </c>
      <c r="H22" s="1" t="b">
        <f t="shared" si="3"/>
        <v>0</v>
      </c>
      <c r="M22" s="1">
        <v>-2</v>
      </c>
      <c r="N22" s="1">
        <v>8</v>
      </c>
      <c r="O22" s="1"/>
      <c r="Q22" s="1">
        <v>-2</v>
      </c>
      <c r="R22" s="1">
        <v>8</v>
      </c>
      <c r="S22" s="1"/>
    </row>
    <row r="23" spans="2:19" x14ac:dyDescent="0.25"/>
    <row r="24" spans="2:19" x14ac:dyDescent="0.25"/>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94" t="s">
        <v>103</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104</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2" t="s">
        <v>17</v>
      </c>
      <c r="C8" s="102"/>
      <c r="D8" s="102"/>
      <c r="E8" s="102"/>
      <c r="F8" s="102"/>
      <c r="G8" s="102"/>
      <c r="H8" s="102"/>
      <c r="M8" s="102" t="s">
        <v>18</v>
      </c>
      <c r="N8" s="102"/>
      <c r="O8" s="102"/>
      <c r="P8" s="102"/>
      <c r="Q8" s="102"/>
      <c r="R8" s="102"/>
      <c r="S8" s="102"/>
    </row>
    <row r="9" spans="1:21" x14ac:dyDescent="0.25">
      <c r="B9" s="1">
        <v>1</v>
      </c>
      <c r="C9" s="1">
        <v>1</v>
      </c>
      <c r="D9" s="1">
        <v>1</v>
      </c>
      <c r="E9" s="1">
        <v>1</v>
      </c>
      <c r="F9" s="1">
        <v>1</v>
      </c>
      <c r="G9" s="1">
        <v>1</v>
      </c>
      <c r="M9" s="1">
        <v>1</v>
      </c>
      <c r="N9" s="1">
        <v>1</v>
      </c>
      <c r="O9" s="1">
        <v>1</v>
      </c>
      <c r="P9" s="1">
        <v>1</v>
      </c>
      <c r="Q9" s="1">
        <v>1</v>
      </c>
      <c r="R9" s="1">
        <v>1</v>
      </c>
    </row>
    <row r="10" spans="1:21" x14ac:dyDescent="0.25">
      <c r="B10" s="1">
        <v>2</v>
      </c>
      <c r="C10" s="1">
        <v>2</v>
      </c>
      <c r="D10" s="1">
        <v>2</v>
      </c>
      <c r="E10" s="1">
        <v>2</v>
      </c>
      <c r="F10" s="1">
        <v>2</v>
      </c>
      <c r="G10" s="1">
        <v>2</v>
      </c>
      <c r="M10" s="1">
        <v>2</v>
      </c>
      <c r="N10" s="1">
        <v>2</v>
      </c>
      <c r="O10" s="1">
        <v>2</v>
      </c>
      <c r="P10" s="1">
        <v>2</v>
      </c>
      <c r="Q10" s="1">
        <v>2</v>
      </c>
      <c r="R10" s="1">
        <v>2</v>
      </c>
    </row>
    <row r="11" spans="1:21" x14ac:dyDescent="0.25">
      <c r="B11" s="1">
        <v>3</v>
      </c>
      <c r="C11" s="1">
        <v>3</v>
      </c>
      <c r="D11" s="1">
        <v>3</v>
      </c>
      <c r="E11" s="1">
        <v>3</v>
      </c>
      <c r="F11" s="1">
        <v>3</v>
      </c>
      <c r="G11" s="1">
        <v>3</v>
      </c>
      <c r="M11" s="1">
        <v>3</v>
      </c>
      <c r="N11" s="1">
        <v>3</v>
      </c>
      <c r="O11" s="1">
        <v>3</v>
      </c>
      <c r="P11" s="1">
        <v>3</v>
      </c>
      <c r="Q11" s="1">
        <v>3</v>
      </c>
      <c r="R11" s="1">
        <v>3</v>
      </c>
    </row>
    <row r="12" spans="1:21" x14ac:dyDescent="0.25">
      <c r="B12" s="1">
        <v>4</v>
      </c>
      <c r="C12" s="1">
        <v>4</v>
      </c>
      <c r="D12" s="1">
        <v>4</v>
      </c>
      <c r="E12" s="1">
        <v>4</v>
      </c>
      <c r="F12" s="1">
        <v>4</v>
      </c>
      <c r="G12" s="1">
        <v>4</v>
      </c>
      <c r="M12" s="1">
        <v>4</v>
      </c>
      <c r="N12" s="1">
        <v>4</v>
      </c>
      <c r="O12" s="1">
        <v>4</v>
      </c>
      <c r="P12" s="1">
        <v>4</v>
      </c>
      <c r="Q12" s="1">
        <v>4</v>
      </c>
      <c r="R12" s="1">
        <v>4</v>
      </c>
    </row>
    <row r="13" spans="1:21" x14ac:dyDescent="0.25">
      <c r="B13" s="1">
        <v>5</v>
      </c>
      <c r="C13" s="1">
        <v>5</v>
      </c>
      <c r="D13" s="1">
        <v>5</v>
      </c>
      <c r="E13" s="1">
        <v>5</v>
      </c>
      <c r="F13" s="1">
        <v>5</v>
      </c>
      <c r="G13" s="1">
        <v>5</v>
      </c>
      <c r="M13" s="1">
        <v>5</v>
      </c>
      <c r="N13" s="1">
        <v>5</v>
      </c>
      <c r="O13" s="1">
        <v>5</v>
      </c>
      <c r="P13" s="1">
        <v>5</v>
      </c>
      <c r="Q13" s="1">
        <v>5</v>
      </c>
      <c r="R13" s="1">
        <v>5</v>
      </c>
    </row>
    <row r="14" spans="1:21" x14ac:dyDescent="0.25">
      <c r="B14" s="1">
        <v>6</v>
      </c>
      <c r="C14" s="1">
        <v>6</v>
      </c>
      <c r="D14" s="1">
        <v>6</v>
      </c>
      <c r="E14" s="1">
        <v>6</v>
      </c>
      <c r="F14" s="1">
        <v>6</v>
      </c>
      <c r="G14" s="1">
        <v>6</v>
      </c>
      <c r="M14" s="1">
        <v>6</v>
      </c>
      <c r="N14" s="1">
        <v>6</v>
      </c>
      <c r="O14" s="1">
        <v>6</v>
      </c>
      <c r="P14" s="1">
        <v>6</v>
      </c>
      <c r="Q14" s="1">
        <v>6</v>
      </c>
      <c r="R14" s="1">
        <v>6</v>
      </c>
    </row>
    <row r="15" spans="1:21" x14ac:dyDescent="0.25">
      <c r="B15" s="1">
        <v>7</v>
      </c>
      <c r="C15" s="1">
        <v>7</v>
      </c>
      <c r="D15" s="1">
        <v>7</v>
      </c>
      <c r="E15" s="1">
        <v>7</v>
      </c>
      <c r="F15" s="1">
        <v>7</v>
      </c>
      <c r="G15" s="1">
        <v>7</v>
      </c>
      <c r="M15" s="1">
        <v>7</v>
      </c>
      <c r="N15" s="1">
        <v>7</v>
      </c>
      <c r="O15" s="1">
        <v>7</v>
      </c>
      <c r="P15" s="1">
        <v>7</v>
      </c>
      <c r="Q15" s="1">
        <v>7</v>
      </c>
      <c r="R15" s="1">
        <v>7</v>
      </c>
    </row>
    <row r="16" spans="1:21" x14ac:dyDescent="0.25">
      <c r="B16" s="1">
        <v>8</v>
      </c>
      <c r="C16" s="1">
        <v>8</v>
      </c>
      <c r="D16" s="1">
        <v>8</v>
      </c>
      <c r="E16" s="1">
        <v>8</v>
      </c>
      <c r="F16" s="1">
        <v>8</v>
      </c>
      <c r="G16" s="1">
        <v>8</v>
      </c>
      <c r="M16" s="1">
        <v>8</v>
      </c>
      <c r="N16" s="1">
        <v>8</v>
      </c>
      <c r="O16" s="1">
        <v>8</v>
      </c>
      <c r="P16" s="1">
        <v>8</v>
      </c>
      <c r="Q16" s="1">
        <v>8</v>
      </c>
      <c r="R16" s="1">
        <v>8</v>
      </c>
    </row>
    <row r="17" spans="2:19" x14ac:dyDescent="0.25">
      <c r="B17" s="1">
        <v>9</v>
      </c>
      <c r="C17" s="1">
        <v>9</v>
      </c>
      <c r="D17" s="1">
        <v>9</v>
      </c>
      <c r="E17" s="1">
        <v>9</v>
      </c>
      <c r="F17" s="1">
        <v>9</v>
      </c>
      <c r="G17" s="1">
        <v>9</v>
      </c>
      <c r="M17" s="1">
        <v>9</v>
      </c>
      <c r="N17" s="1">
        <v>9</v>
      </c>
      <c r="O17" s="1">
        <v>9</v>
      </c>
      <c r="P17" s="1">
        <v>9</v>
      </c>
      <c r="Q17" s="1">
        <v>9</v>
      </c>
      <c r="R17" s="1">
        <v>9</v>
      </c>
    </row>
    <row r="18" spans="2:19" x14ac:dyDescent="0.25">
      <c r="B18" s="1">
        <v>10</v>
      </c>
      <c r="C18" s="1">
        <v>10</v>
      </c>
      <c r="D18" s="1">
        <v>10</v>
      </c>
      <c r="E18" s="1">
        <v>10</v>
      </c>
      <c r="F18" s="1">
        <v>10</v>
      </c>
      <c r="G18" s="1">
        <v>10</v>
      </c>
      <c r="M18" s="1">
        <v>10</v>
      </c>
      <c r="N18" s="1">
        <v>10</v>
      </c>
      <c r="O18" s="1">
        <v>10</v>
      </c>
      <c r="P18" s="1">
        <v>10</v>
      </c>
      <c r="Q18" s="1">
        <v>10</v>
      </c>
      <c r="R18" s="1">
        <v>10</v>
      </c>
    </row>
    <row r="19" spans="2:19" x14ac:dyDescent="0.25"/>
    <row r="20" spans="2:19" ht="15.75" x14ac:dyDescent="0.25">
      <c r="B20" s="113" t="s">
        <v>105</v>
      </c>
      <c r="C20" s="113"/>
      <c r="D20" s="113"/>
      <c r="E20" s="113"/>
      <c r="F20" s="113"/>
      <c r="G20" s="113"/>
      <c r="H20" s="113"/>
      <c r="I20" s="113"/>
      <c r="J20" s="113"/>
      <c r="K20" s="113"/>
      <c r="L20" s="113"/>
      <c r="M20" s="113"/>
      <c r="N20" s="113"/>
      <c r="O20" s="113"/>
      <c r="P20" s="113"/>
      <c r="Q20" s="113"/>
      <c r="R20" s="113"/>
      <c r="S20" s="113"/>
    </row>
    <row r="21" spans="2:19" ht="15.75" x14ac:dyDescent="0.25">
      <c r="B21" s="112" t="s">
        <v>106</v>
      </c>
      <c r="C21" s="112"/>
      <c r="D21" s="112"/>
      <c r="E21" s="112"/>
      <c r="F21" s="112"/>
      <c r="G21" s="112"/>
      <c r="H21" s="112"/>
      <c r="I21" s="112"/>
      <c r="J21" s="112"/>
      <c r="K21" s="112"/>
      <c r="L21" s="112"/>
      <c r="M21" s="112"/>
      <c r="N21" s="112"/>
      <c r="O21" s="112"/>
      <c r="P21" s="112"/>
      <c r="Q21" s="112"/>
      <c r="R21" s="112"/>
      <c r="S21" s="112"/>
    </row>
    <row r="22" spans="2:19" ht="15.75" x14ac:dyDescent="0.25">
      <c r="B22" s="112" t="s">
        <v>107</v>
      </c>
      <c r="C22" s="112"/>
      <c r="D22" s="112"/>
      <c r="E22" s="112"/>
      <c r="F22" s="112"/>
      <c r="G22" s="112"/>
      <c r="H22" s="112"/>
      <c r="I22" s="112"/>
      <c r="J22" s="112"/>
      <c r="K22" s="112"/>
      <c r="L22" s="112"/>
      <c r="M22" s="112"/>
      <c r="N22" s="112"/>
      <c r="O22" s="112"/>
      <c r="P22" s="112"/>
      <c r="Q22" s="112"/>
      <c r="R22" s="112"/>
      <c r="S22" s="112"/>
    </row>
    <row r="23" spans="2:19" ht="15.75" x14ac:dyDescent="0.25">
      <c r="B23" s="112" t="s">
        <v>108</v>
      </c>
      <c r="C23" s="112"/>
      <c r="D23" s="112"/>
      <c r="E23" s="112"/>
      <c r="F23" s="112"/>
      <c r="G23" s="112"/>
      <c r="H23" s="112"/>
      <c r="I23" s="112"/>
      <c r="J23" s="112"/>
      <c r="K23" s="112"/>
      <c r="L23" s="112"/>
      <c r="M23" s="112"/>
      <c r="N23" s="112"/>
      <c r="O23" s="112"/>
      <c r="P23" s="112"/>
      <c r="Q23" s="112"/>
      <c r="R23" s="112"/>
      <c r="S23" s="112"/>
    </row>
    <row r="24" spans="2:19" ht="15.75" x14ac:dyDescent="0.25">
      <c r="B24" s="112" t="s">
        <v>109</v>
      </c>
      <c r="C24" s="112"/>
      <c r="D24" s="112"/>
      <c r="E24" s="112"/>
      <c r="F24" s="112"/>
      <c r="G24" s="112"/>
      <c r="H24" s="112"/>
      <c r="I24" s="112"/>
      <c r="J24" s="112"/>
      <c r="K24" s="112"/>
      <c r="L24" s="112"/>
      <c r="M24" s="112"/>
      <c r="N24" s="112"/>
      <c r="O24" s="112"/>
      <c r="P24" s="112"/>
      <c r="Q24" s="112"/>
      <c r="R24" s="112"/>
      <c r="S24" s="112"/>
    </row>
    <row r="25" spans="2:19" ht="15.75" x14ac:dyDescent="0.25">
      <c r="B25" s="112" t="s">
        <v>110</v>
      </c>
      <c r="C25" s="112"/>
      <c r="D25" s="112"/>
      <c r="E25" s="112"/>
      <c r="F25" s="112"/>
      <c r="G25" s="112"/>
      <c r="H25" s="112"/>
      <c r="I25" s="112"/>
      <c r="J25" s="112"/>
      <c r="K25" s="112"/>
      <c r="L25" s="112"/>
      <c r="M25" s="112"/>
      <c r="N25" s="112"/>
      <c r="O25" s="112"/>
      <c r="P25" s="112"/>
      <c r="Q25" s="112"/>
      <c r="R25" s="112"/>
      <c r="S25" s="112"/>
    </row>
    <row r="26" spans="2:19" ht="15.75" x14ac:dyDescent="0.25">
      <c r="B26" s="112" t="s">
        <v>260</v>
      </c>
      <c r="C26" s="112"/>
      <c r="D26" s="112"/>
      <c r="E26" s="112"/>
      <c r="F26" s="112"/>
      <c r="G26" s="112"/>
      <c r="H26" s="112"/>
      <c r="I26" s="112"/>
      <c r="J26" s="112"/>
      <c r="K26" s="112"/>
      <c r="L26" s="112"/>
      <c r="M26" s="112"/>
      <c r="N26" s="112"/>
      <c r="O26" s="112"/>
      <c r="P26" s="112"/>
      <c r="Q26" s="112"/>
      <c r="R26" s="112"/>
      <c r="S26" s="112"/>
    </row>
    <row r="27" spans="2:19" ht="15.75" x14ac:dyDescent="0.25">
      <c r="B27" s="112"/>
      <c r="C27" s="112"/>
      <c r="D27" s="112"/>
      <c r="E27" s="112"/>
      <c r="F27" s="112"/>
      <c r="G27" s="112"/>
      <c r="H27" s="112"/>
      <c r="I27" s="112"/>
      <c r="J27" s="112"/>
      <c r="K27" s="112"/>
      <c r="L27" s="112"/>
      <c r="M27" s="112"/>
      <c r="N27" s="112"/>
      <c r="O27" s="112"/>
      <c r="P27" s="112"/>
      <c r="Q27" s="112"/>
      <c r="R27" s="112"/>
      <c r="S27" s="112"/>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2" priority="7" operator="between">
      <formula>3</formula>
      <formula>7</formula>
    </cfRule>
  </conditionalFormatting>
  <conditionalFormatting sqref="C9:C18">
    <cfRule type="aboveAverage" dxfId="1" priority="6"/>
  </conditionalFormatting>
  <conditionalFormatting sqref="D9:D18">
    <cfRule type="dataBar" priority="5">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4">
      <colorScale>
        <cfvo type="min"/>
        <cfvo type="percentile" val="50"/>
        <cfvo type="max"/>
        <color rgb="FF63BE7B"/>
        <color rgb="FFFFEB84"/>
        <color rgb="FFF8696B"/>
      </colorScale>
    </cfRule>
  </conditionalFormatting>
  <conditionalFormatting sqref="G9:G18">
    <cfRule type="expression" dxfId="0" priority="2">
      <formula>G9&gt;3</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iconSet" priority="3" id="{016EFC88-A6C5-4065-8298-7CAFEEAE2E86}">
            <x14:iconSet iconSet="3Stars">
              <x14:cfvo type="percent">
                <xm:f>0</xm:f>
              </x14:cfvo>
              <x14:cfvo type="percent">
                <xm:f>33</xm:f>
              </x14:cfvo>
              <x14:cfvo type="percent">
                <xm:f>67</xm:f>
              </x14:cfvo>
            </x14:iconSet>
          </x14:cfRule>
          <xm:sqref>F9:F18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94" t="s">
        <v>111</v>
      </c>
      <c r="B1" s="94"/>
      <c r="C1" s="94"/>
      <c r="D1" s="94"/>
      <c r="E1" s="94"/>
      <c r="F1" s="94"/>
      <c r="G1" s="94"/>
      <c r="H1" s="94"/>
      <c r="I1" s="94"/>
      <c r="J1" s="94"/>
      <c r="K1" s="94"/>
      <c r="L1" s="94"/>
      <c r="M1" s="94"/>
      <c r="N1" s="94"/>
      <c r="O1" s="94"/>
      <c r="P1" s="94"/>
      <c r="Q1" s="94"/>
      <c r="R1" s="94"/>
      <c r="S1" s="94"/>
      <c r="T1" s="94"/>
      <c r="U1" s="94"/>
    </row>
    <row r="2" spans="1:21" ht="14.45" customHeight="1" x14ac:dyDescent="0.25">
      <c r="A2" s="94"/>
      <c r="B2" s="94"/>
      <c r="C2" s="94"/>
      <c r="D2" s="94"/>
      <c r="E2" s="94"/>
      <c r="F2" s="94"/>
      <c r="G2" s="94"/>
      <c r="H2" s="94"/>
      <c r="I2" s="94"/>
      <c r="J2" s="94"/>
      <c r="K2" s="94"/>
      <c r="L2" s="94"/>
      <c r="M2" s="94"/>
      <c r="N2" s="94"/>
      <c r="O2" s="94"/>
      <c r="P2" s="94"/>
      <c r="Q2" s="94"/>
      <c r="R2" s="94"/>
      <c r="S2" s="94"/>
      <c r="T2" s="94"/>
      <c r="U2" s="94"/>
    </row>
    <row r="3" spans="1:21" ht="14.45" customHeight="1" x14ac:dyDescent="0.25">
      <c r="A3" s="94"/>
      <c r="B3" s="94"/>
      <c r="C3" s="94"/>
      <c r="D3" s="94"/>
      <c r="E3" s="94"/>
      <c r="F3" s="94"/>
      <c r="G3" s="94"/>
      <c r="H3" s="94"/>
      <c r="I3" s="94"/>
      <c r="J3" s="94"/>
      <c r="K3" s="94"/>
      <c r="L3" s="94"/>
      <c r="M3" s="94"/>
      <c r="N3" s="94"/>
      <c r="O3" s="94"/>
      <c r="P3" s="94"/>
      <c r="Q3" s="94"/>
      <c r="R3" s="94"/>
      <c r="S3" s="94"/>
      <c r="T3" s="94"/>
      <c r="U3" s="94"/>
    </row>
    <row r="4" spans="1:21" ht="14.45" customHeight="1" x14ac:dyDescent="0.25">
      <c r="A4" s="94"/>
      <c r="B4" s="94"/>
      <c r="C4" s="94"/>
      <c r="D4" s="94"/>
      <c r="E4" s="94"/>
      <c r="F4" s="94"/>
      <c r="G4" s="94"/>
      <c r="H4" s="94"/>
      <c r="I4" s="94"/>
      <c r="J4" s="94"/>
      <c r="K4" s="94"/>
      <c r="L4" s="94"/>
      <c r="M4" s="94"/>
      <c r="N4" s="94"/>
      <c r="O4" s="94"/>
      <c r="P4" s="94"/>
      <c r="Q4" s="94"/>
      <c r="R4" s="94"/>
      <c r="S4" s="94"/>
      <c r="T4" s="94"/>
      <c r="U4" s="94"/>
    </row>
    <row r="5" spans="1:21" ht="20.45" customHeight="1" x14ac:dyDescent="0.25">
      <c r="A5" s="109" t="s">
        <v>112</v>
      </c>
      <c r="B5" s="109"/>
      <c r="C5" s="109"/>
      <c r="D5" s="109"/>
      <c r="E5" s="109"/>
      <c r="F5" s="109"/>
      <c r="G5" s="109"/>
      <c r="H5" s="109"/>
      <c r="I5" s="109"/>
      <c r="J5" s="109"/>
      <c r="K5" s="109"/>
      <c r="L5" s="109"/>
      <c r="M5" s="109"/>
      <c r="N5" s="109"/>
      <c r="O5" s="109"/>
      <c r="P5" s="109"/>
      <c r="Q5" s="109"/>
      <c r="R5" s="109"/>
      <c r="S5" s="109"/>
      <c r="T5" s="109"/>
      <c r="U5" s="109"/>
    </row>
    <row r="6" spans="1:21" ht="20.45" customHeight="1" x14ac:dyDescent="0.25">
      <c r="A6" s="109"/>
      <c r="B6" s="109"/>
      <c r="C6" s="109"/>
      <c r="D6" s="109"/>
      <c r="E6" s="109"/>
      <c r="F6" s="109"/>
      <c r="G6" s="109"/>
      <c r="H6" s="109"/>
      <c r="I6" s="109"/>
      <c r="J6" s="109"/>
      <c r="K6" s="109"/>
      <c r="L6" s="109"/>
      <c r="M6" s="109"/>
      <c r="N6" s="109"/>
      <c r="O6" s="109"/>
      <c r="P6" s="109"/>
      <c r="Q6" s="109"/>
      <c r="R6" s="109"/>
      <c r="S6" s="109"/>
      <c r="T6" s="109"/>
      <c r="U6" s="109"/>
    </row>
    <row r="7" spans="1:21" ht="14.45" customHeight="1" x14ac:dyDescent="0.25"/>
    <row r="8" spans="1:21" ht="18.75" x14ac:dyDescent="0.3">
      <c r="B8" s="102" t="s">
        <v>17</v>
      </c>
      <c r="C8" s="102"/>
      <c r="D8" s="102"/>
      <c r="E8" s="102"/>
      <c r="F8" s="102"/>
      <c r="G8" s="102"/>
      <c r="H8" s="102"/>
      <c r="M8" s="102" t="s">
        <v>18</v>
      </c>
      <c r="N8" s="102"/>
      <c r="O8" s="102"/>
      <c r="P8" s="102"/>
      <c r="Q8" s="102"/>
      <c r="R8" s="102"/>
      <c r="S8" s="102"/>
    </row>
    <row r="9" spans="1:21" x14ac:dyDescent="0.25"/>
    <row r="10" spans="1:21" ht="15.75" x14ac:dyDescent="0.25">
      <c r="B10" s="114" t="s">
        <v>129</v>
      </c>
      <c r="C10" s="114"/>
      <c r="D10" s="114"/>
      <c r="E10" s="114"/>
      <c r="F10" s="114"/>
      <c r="G10" s="114"/>
      <c r="N10" s="114" t="s">
        <v>129</v>
      </c>
      <c r="O10" s="114"/>
      <c r="P10" s="114"/>
      <c r="Q10" s="114"/>
      <c r="R10" s="114"/>
      <c r="S10" s="114"/>
    </row>
    <row r="11" spans="1:21" ht="15.75" thickBot="1" x14ac:dyDescent="0.3"/>
    <row r="12" spans="1:21" ht="15.75" thickBot="1" x14ac:dyDescent="0.3">
      <c r="B12" s="43" t="s">
        <v>113</v>
      </c>
      <c r="C12" s="43" t="s">
        <v>117</v>
      </c>
      <c r="D12" s="42" t="s">
        <v>114</v>
      </c>
      <c r="F12" s="50" t="s">
        <v>117</v>
      </c>
      <c r="G12" s="51" t="s">
        <v>114</v>
      </c>
      <c r="I12" s="115" t="s">
        <v>130</v>
      </c>
      <c r="J12" s="115"/>
      <c r="K12" s="115"/>
      <c r="L12" s="115"/>
      <c r="N12" s="43" t="s">
        <v>113</v>
      </c>
      <c r="O12" s="43" t="s">
        <v>117</v>
      </c>
      <c r="P12" s="42" t="s">
        <v>114</v>
      </c>
      <c r="R12" s="50" t="s">
        <v>117</v>
      </c>
      <c r="S12" s="51" t="s">
        <v>114</v>
      </c>
    </row>
    <row r="13" spans="1:21" x14ac:dyDescent="0.25">
      <c r="B13" s="46" t="s">
        <v>80</v>
      </c>
      <c r="C13" s="44">
        <v>50</v>
      </c>
      <c r="D13" s="48">
        <f>IF(C13&lt;100,$G$13,$G$14)</f>
        <v>50</v>
      </c>
      <c r="F13" s="38" t="s">
        <v>118</v>
      </c>
      <c r="G13" s="44">
        <v>50</v>
      </c>
      <c r="I13" s="115"/>
      <c r="J13" s="115"/>
      <c r="K13" s="115"/>
      <c r="L13" s="115"/>
      <c r="N13" s="46" t="s">
        <v>80</v>
      </c>
      <c r="O13" s="44">
        <v>50</v>
      </c>
      <c r="P13" s="40"/>
      <c r="R13" s="38" t="s">
        <v>118</v>
      </c>
      <c r="S13" s="44">
        <v>50</v>
      </c>
    </row>
    <row r="14" spans="1:21" ht="15.75" thickBot="1" x14ac:dyDescent="0.3">
      <c r="B14" s="46" t="s">
        <v>81</v>
      </c>
      <c r="C14" s="44">
        <v>150</v>
      </c>
      <c r="D14" s="48">
        <f>IF(C14&lt;100,$G$13,$G$14)</f>
        <v>100</v>
      </c>
      <c r="F14" s="39" t="s">
        <v>119</v>
      </c>
      <c r="G14" s="45">
        <v>100</v>
      </c>
      <c r="I14" s="115"/>
      <c r="J14" s="115"/>
      <c r="K14" s="115"/>
      <c r="L14" s="115"/>
      <c r="N14" s="46" t="s">
        <v>81</v>
      </c>
      <c r="O14" s="44">
        <v>150</v>
      </c>
      <c r="P14" s="40"/>
      <c r="R14" s="39" t="s">
        <v>119</v>
      </c>
      <c r="S14" s="45">
        <v>100</v>
      </c>
    </row>
    <row r="15" spans="1:21" x14ac:dyDescent="0.25">
      <c r="B15" s="46" t="s">
        <v>82</v>
      </c>
      <c r="C15" s="44">
        <v>75</v>
      </c>
      <c r="D15" s="48">
        <f>IF(C15&lt;100,$G$13,$G$14)</f>
        <v>50</v>
      </c>
      <c r="I15" s="115"/>
      <c r="J15" s="115"/>
      <c r="K15" s="115"/>
      <c r="L15" s="115"/>
      <c r="N15" s="46" t="s">
        <v>82</v>
      </c>
      <c r="O15" s="44">
        <v>75</v>
      </c>
      <c r="P15" s="40"/>
    </row>
    <row r="16" spans="1:21" x14ac:dyDescent="0.25">
      <c r="B16" s="46" t="s">
        <v>115</v>
      </c>
      <c r="C16" s="44">
        <v>125</v>
      </c>
      <c r="D16" s="48">
        <f>IF(C16&lt;100,$G$13,$G$14)</f>
        <v>100</v>
      </c>
      <c r="I16" s="115"/>
      <c r="J16" s="115"/>
      <c r="K16" s="115"/>
      <c r="L16" s="115"/>
      <c r="N16" s="46" t="s">
        <v>115</v>
      </c>
      <c r="O16" s="44">
        <v>125</v>
      </c>
      <c r="P16" s="40"/>
    </row>
    <row r="17" spans="2:19" ht="15.75" thickBot="1" x14ac:dyDescent="0.3">
      <c r="B17" s="47" t="s">
        <v>116</v>
      </c>
      <c r="C17" s="45">
        <v>100</v>
      </c>
      <c r="D17" s="49">
        <f>IF(C17&lt;100,$G$13,$G$14)</f>
        <v>100</v>
      </c>
      <c r="I17" s="115"/>
      <c r="J17" s="115"/>
      <c r="K17" s="115"/>
      <c r="L17" s="115"/>
      <c r="N17" s="47" t="s">
        <v>116</v>
      </c>
      <c r="O17" s="45">
        <v>100</v>
      </c>
      <c r="P17" s="41"/>
    </row>
    <row r="18" spans="2:19" x14ac:dyDescent="0.25">
      <c r="I18" s="115"/>
      <c r="J18" s="115"/>
      <c r="K18" s="115"/>
      <c r="L18" s="115"/>
    </row>
    <row r="19" spans="2:19" ht="15.75" x14ac:dyDescent="0.25">
      <c r="B19" s="114" t="s">
        <v>128</v>
      </c>
      <c r="C19" s="114"/>
      <c r="D19" s="114"/>
      <c r="E19" s="114"/>
      <c r="F19" s="114"/>
      <c r="G19" s="114"/>
      <c r="I19" s="115"/>
      <c r="J19" s="115"/>
      <c r="K19" s="115"/>
      <c r="L19" s="115"/>
      <c r="N19" s="114" t="s">
        <v>128</v>
      </c>
      <c r="O19" s="114"/>
      <c r="P19" s="114"/>
      <c r="Q19" s="114"/>
      <c r="R19" s="114"/>
      <c r="S19" s="114"/>
    </row>
    <row r="20" spans="2:19" ht="15.75" thickBot="1" x14ac:dyDescent="0.3">
      <c r="I20" s="115"/>
      <c r="J20" s="115"/>
      <c r="K20" s="115"/>
      <c r="L20" s="115"/>
    </row>
    <row r="21" spans="2:19" ht="15.75" thickBot="1" x14ac:dyDescent="0.3">
      <c r="B21" s="43" t="s">
        <v>113</v>
      </c>
      <c r="C21" s="43" t="s">
        <v>117</v>
      </c>
      <c r="D21" s="42" t="s">
        <v>114</v>
      </c>
      <c r="F21" s="50" t="s">
        <v>117</v>
      </c>
      <c r="G21" s="51" t="s">
        <v>114</v>
      </c>
      <c r="I21" s="115"/>
      <c r="J21" s="115"/>
      <c r="K21" s="115"/>
      <c r="L21" s="115"/>
      <c r="N21" s="43" t="s">
        <v>113</v>
      </c>
      <c r="O21" s="43" t="s">
        <v>117</v>
      </c>
      <c r="P21" s="42" t="s">
        <v>114</v>
      </c>
      <c r="R21" s="50" t="s">
        <v>117</v>
      </c>
      <c r="S21" s="51" t="s">
        <v>114</v>
      </c>
    </row>
    <row r="22" spans="2:19" x14ac:dyDescent="0.25">
      <c r="B22" s="46" t="s">
        <v>123</v>
      </c>
      <c r="C22" s="44">
        <v>75</v>
      </c>
      <c r="D22" s="48">
        <f t="shared" ref="D22:D27" si="0">IF(C22&lt;100,$G$22,IF(C22&lt;200,$G$23,IF(C22&lt;300,$G$24,$G$25)))</f>
        <v>50</v>
      </c>
      <c r="F22" s="38" t="s">
        <v>118</v>
      </c>
      <c r="G22" s="44">
        <v>50</v>
      </c>
      <c r="I22" s="115"/>
      <c r="J22" s="115"/>
      <c r="K22" s="115"/>
      <c r="L22" s="115"/>
      <c r="N22" s="46" t="s">
        <v>123</v>
      </c>
      <c r="O22" s="44">
        <v>75</v>
      </c>
      <c r="P22" s="40"/>
      <c r="R22" s="38" t="s">
        <v>118</v>
      </c>
      <c r="S22" s="44">
        <v>50</v>
      </c>
    </row>
    <row r="23" spans="2:19" x14ac:dyDescent="0.25">
      <c r="B23" s="46" t="s">
        <v>124</v>
      </c>
      <c r="C23" s="44">
        <v>125</v>
      </c>
      <c r="D23" s="48">
        <f t="shared" si="0"/>
        <v>100</v>
      </c>
      <c r="F23" s="38" t="s">
        <v>120</v>
      </c>
      <c r="G23" s="44">
        <v>100</v>
      </c>
      <c r="I23" s="115"/>
      <c r="J23" s="115"/>
      <c r="K23" s="115"/>
      <c r="L23" s="115"/>
      <c r="N23" s="46" t="s">
        <v>124</v>
      </c>
      <c r="O23" s="44">
        <v>125</v>
      </c>
      <c r="P23" s="40"/>
      <c r="R23" s="38" t="s">
        <v>120</v>
      </c>
      <c r="S23" s="44">
        <v>100</v>
      </c>
    </row>
    <row r="24" spans="2:19" x14ac:dyDescent="0.25">
      <c r="B24" s="46" t="s">
        <v>83</v>
      </c>
      <c r="C24" s="44">
        <v>250</v>
      </c>
      <c r="D24" s="48">
        <f t="shared" si="0"/>
        <v>150</v>
      </c>
      <c r="F24" s="38" t="s">
        <v>121</v>
      </c>
      <c r="G24" s="44">
        <v>150</v>
      </c>
      <c r="I24" s="115"/>
      <c r="J24" s="115"/>
      <c r="K24" s="115"/>
      <c r="L24" s="115"/>
      <c r="N24" s="46" t="s">
        <v>83</v>
      </c>
      <c r="O24" s="44">
        <v>250</v>
      </c>
      <c r="P24" s="40"/>
      <c r="R24" s="38" t="s">
        <v>121</v>
      </c>
      <c r="S24" s="44">
        <v>150</v>
      </c>
    </row>
    <row r="25" spans="2:19" ht="15.75" thickBot="1" x14ac:dyDescent="0.3">
      <c r="B25" s="46" t="s">
        <v>125</v>
      </c>
      <c r="C25" s="44">
        <v>375</v>
      </c>
      <c r="D25" s="48">
        <f t="shared" si="0"/>
        <v>200</v>
      </c>
      <c r="F25" s="39" t="s">
        <v>122</v>
      </c>
      <c r="G25" s="45">
        <v>200</v>
      </c>
      <c r="I25" s="115"/>
      <c r="J25" s="115"/>
      <c r="K25" s="115"/>
      <c r="L25" s="115"/>
      <c r="N25" s="46" t="s">
        <v>125</v>
      </c>
      <c r="O25" s="44">
        <v>375</v>
      </c>
      <c r="P25" s="40"/>
      <c r="R25" s="39" t="s">
        <v>122</v>
      </c>
      <c r="S25" s="45">
        <v>200</v>
      </c>
    </row>
    <row r="26" spans="2:19" x14ac:dyDescent="0.25">
      <c r="B26" s="46" t="s">
        <v>126</v>
      </c>
      <c r="C26" s="44">
        <v>150</v>
      </c>
      <c r="D26" s="48">
        <f t="shared" si="0"/>
        <v>100</v>
      </c>
      <c r="I26" s="115"/>
      <c r="J26" s="115"/>
      <c r="K26" s="115"/>
      <c r="L26" s="115"/>
      <c r="N26" s="46" t="s">
        <v>126</v>
      </c>
      <c r="O26" s="44">
        <v>150</v>
      </c>
      <c r="P26" s="40"/>
    </row>
    <row r="27" spans="2:19" ht="15.75" thickBot="1" x14ac:dyDescent="0.3">
      <c r="B27" s="47" t="s">
        <v>127</v>
      </c>
      <c r="C27" s="45">
        <v>275</v>
      </c>
      <c r="D27" s="49">
        <f t="shared" si="0"/>
        <v>150</v>
      </c>
      <c r="I27" s="115"/>
      <c r="J27" s="115"/>
      <c r="K27" s="115"/>
      <c r="L27" s="115"/>
      <c r="N27" s="47" t="s">
        <v>127</v>
      </c>
      <c r="O27" s="45">
        <v>275</v>
      </c>
      <c r="P27" s="41"/>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16</vt:i4>
      </vt:variant>
    </vt:vector>
  </HeadingPairs>
  <TitlesOfParts>
    <vt:vector size="37" baseType="lpstr">
      <vt:lpstr>Menu</vt:lpstr>
      <vt:lpstr>Formatação</vt:lpstr>
      <vt:lpstr>Operações Básicas</vt:lpstr>
      <vt:lpstr>Colar Especial</vt:lpstr>
      <vt:lpstr>Autopreenchimento</vt:lpstr>
      <vt:lpstr>Trancamento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Germano Rodrigues da Silva</cp:lastModifiedBy>
  <dcterms:created xsi:type="dcterms:W3CDTF">2019-02-01T19:09:19Z</dcterms:created>
  <dcterms:modified xsi:type="dcterms:W3CDTF">2024-06-08T18:07:52Z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