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raduação - Data Science\Análise Explorátoria de Dados e Visualização\Lista 2\Cápitulo 2\"/>
    </mc:Choice>
  </mc:AlternateContent>
  <xr:revisionPtr revIDLastSave="0" documentId="13_ncr:1_{10AD6A28-E349-4BF0-AFC7-D0B92F437C35}" xr6:coauthVersionLast="44" xr6:coauthVersionMax="44" xr10:uidLastSave="{00000000-0000-0000-0000-000000000000}"/>
  <bookViews>
    <workbookView xWindow="-120" yWindow="-120" windowWidth="20730" windowHeight="11160" xr2:uid="{3BA637DD-4382-4171-AB94-B540938D0FB2}"/>
  </bookViews>
  <sheets>
    <sheet name="Questão 3 (Cap.2)" sheetId="1" r:id="rId1"/>
  </sheets>
  <definedNames>
    <definedName name="_xlnm._FilterDatabase" localSheetId="0" hidden="1">'Questão 3 (Cap.2)'!$A$4:$E$31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" l="1"/>
  <c r="M10" i="1"/>
  <c r="M9" i="1"/>
  <c r="M8" i="1"/>
  <c r="M7" i="1"/>
  <c r="M6" i="1"/>
  <c r="H10" i="1"/>
  <c r="H9" i="1"/>
  <c r="H8" i="1"/>
  <c r="H7" i="1"/>
  <c r="H6" i="1"/>
  <c r="H5" i="1"/>
  <c r="M11" i="1" l="1"/>
  <c r="N6" i="1" s="1"/>
  <c r="H11" i="1"/>
  <c r="I10" i="1" s="1"/>
  <c r="J10" i="1" s="1"/>
  <c r="N7" i="1" l="1"/>
  <c r="N10" i="1"/>
  <c r="N5" i="1"/>
  <c r="N11" i="1"/>
  <c r="N8" i="1"/>
  <c r="N9" i="1"/>
  <c r="I7" i="1"/>
  <c r="J7" i="1" s="1"/>
  <c r="I11" i="1" l="1"/>
  <c r="J11" i="1" s="1"/>
  <c r="I6" i="1"/>
  <c r="J6" i="1" s="1"/>
  <c r="I8" i="1"/>
  <c r="J8" i="1" s="1"/>
  <c r="I9" i="1"/>
  <c r="J9" i="1" s="1"/>
  <c r="I5" i="1"/>
  <c r="J5" i="1" s="1"/>
  <c r="O6" i="1" l="1"/>
  <c r="O7" i="1"/>
  <c r="O11" i="1"/>
  <c r="O10" i="1"/>
  <c r="O9" i="1"/>
  <c r="O5" i="1"/>
  <c r="O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763504-89AE-411E-8DB7-7461FC434798}" keepAlive="1" name="Consulta - CD Brasil1" description="Conexão com a consulta 'CD Brasil1' na pasta de trabalho." type="5" refreshedVersion="6" background="1">
    <dbPr connection="Provider=Microsoft.Mashup.OleDb.1;Data Source=$Workbook$;Location=CD Brasil1;Extended Properties=&quot;&quot;" command="SELECT * FROM [CD Brasil1]"/>
  </connection>
</connections>
</file>

<file path=xl/sharedStrings.xml><?xml version="1.0" encoding="utf-8"?>
<sst xmlns="http://schemas.openxmlformats.org/spreadsheetml/2006/main" count="59" uniqueCount="54">
  <si>
    <t>Superfície</t>
  </si>
  <si>
    <t>População</t>
  </si>
  <si>
    <t>Densidade</t>
  </si>
  <si>
    <t>Norte</t>
  </si>
  <si>
    <t>RO</t>
  </si>
  <si>
    <t>AC</t>
  </si>
  <si>
    <t>AM</t>
  </si>
  <si>
    <t>RR</t>
  </si>
  <si>
    <t>PA</t>
  </si>
  <si>
    <t>AP</t>
  </si>
  <si>
    <t>TO</t>
  </si>
  <si>
    <t>Nordeste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</si>
  <si>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</si>
  <si>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</si>
  <si>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</si>
  <si>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</si>
  <si>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</si>
  <si>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</si>
  <si>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</si>
  <si>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</si>
  <si>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</si>
  <si>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Sudeste</t>
  </si>
  <si>
    <t>MG</t>
  </si>
  <si>
    <t>ES</t>
  </si>
  <si>
    <t>RJ</t>
  </si>
  <si>
    <t>SP</t>
  </si>
  <si>
    <t>Sul</t>
  </si>
  <si>
    <t>PR</t>
  </si>
  <si>
    <t>SC</t>
  </si>
  <si>
    <t>RS</t>
  </si>
  <si>
    <t>Centro-Oeste</t>
  </si>
  <si>
    <t>MS</t>
  </si>
  <si>
    <t>MT</t>
  </si>
  <si>
    <t>GO</t>
  </si>
  <si>
    <t>DF</t>
  </si>
  <si>
    <t>Total</t>
  </si>
  <si>
    <t>Região</t>
  </si>
  <si>
    <t>Sigla</t>
  </si>
  <si>
    <t>População (Habitantes)</t>
  </si>
  <si>
    <r>
      <t xml:space="preserve">Frequência </t>
    </r>
    <r>
      <rPr>
        <i/>
        <sz val="11"/>
        <color theme="1"/>
        <rFont val="Calibri"/>
        <family val="2"/>
        <scheme val="minor"/>
      </rPr>
      <t>n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</si>
  <si>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 xml:space="preserve">Proporção </t>
    </r>
    <r>
      <rPr>
        <i/>
        <sz val="11"/>
        <color theme="1"/>
        <rFont val="Calibri"/>
        <family val="2"/>
        <scheme val="minor"/>
      </rPr>
      <t>f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</si>
  <si>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 xml:space="preserve">Porcentagem </t>
    </r>
    <r>
      <rPr>
        <i/>
        <sz val="11"/>
        <color theme="1"/>
        <rFont val="Calibri"/>
        <family val="2"/>
        <scheme val="minor"/>
      </rPr>
      <t>100f</t>
    </r>
    <r>
      <rPr>
        <i/>
        <vertAlign val="subscript"/>
        <sz val="11"/>
        <color theme="1"/>
        <rFont val="Calibri"/>
        <family val="2"/>
        <scheme val="minor"/>
      </rPr>
      <t>i</t>
    </r>
  </si>
  <si>
    <t>Menor que 700.000</t>
  </si>
  <si>
    <t>Entre 700.000 e 2.000.000</t>
  </si>
  <si>
    <t>Entre 2.000.000 e 4.000.000</t>
  </si>
  <si>
    <t>Entre 4.000.000 e 6.000.000</t>
  </si>
  <si>
    <t>Entre 6.000.000  e 8.000.000</t>
  </si>
  <si>
    <t>Maior que 8.000.000</t>
  </si>
  <si>
    <t>Menor que 8</t>
  </si>
  <si>
    <t>Entre 8 e 25</t>
  </si>
  <si>
    <t>Entre 25 e 50</t>
  </si>
  <si>
    <t>Entre 50 e 70</t>
  </si>
  <si>
    <t>Entre 70 e 90</t>
  </si>
  <si>
    <t>Maior que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</si>
</sst>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4"/>
      </right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4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NumberFormat="1"/>
    <xf numFmtId="4" fontId="0" fillId="0" borderId="0" xfId="0" applyNumberFormat="1"/>
    <xf numFmtId="0" fontId="0" fillId="3" borderId="2" xfId="0" applyNumberFormat="1" applyFont="1" applyFill="1" applyBorder="1"/>
    <xf numFmtId="0" fontId="0" fillId="3" borderId="2" xfId="0" applyFont="1" applyFill="1" applyBorder="1"/>
    <xf numFmtId="0" fontId="0" fillId="0" borderId="2" xfId="0" applyNumberFormat="1" applyFont="1" applyBorder="1"/>
    <xf numFmtId="0" fontId="0" fillId="0" borderId="2" xfId="0" applyFont="1" applyBorder="1"/>
    <xf numFmtId="0" fontId="0" fillId="3" borderId="1" xfId="0" applyNumberFormat="1" applyFont="1" applyFill="1" applyBorder="1" applyAlignment="1">
      <alignment horizontal="center" vertical="center"/>
    </xf>
    <xf numFmtId="0" fontId="0" fillId="3" borderId="3" xfId="0" applyNumberFormat="1" applyFont="1" applyFill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0" fillId="4" borderId="3" xfId="0" applyNumberFormat="1" applyFont="1" applyFill="1" applyBorder="1" applyAlignment="1">
      <alignment horizontal="center" vertical="center"/>
    </xf>
    <xf numFmtId="0" fontId="0" fillId="0" borderId="0" xfId="0" applyBorder="1"/>
    <xf numFmtId="4" fontId="0" fillId="0" borderId="0" xfId="0" applyNumberFormat="1" applyBorder="1"/>
    <xf numFmtId="164" fontId="0" fillId="0" borderId="0" xfId="0" applyNumberFormat="1" applyBorder="1"/>
    <xf numFmtId="2" fontId="0" fillId="0" borderId="0" xfId="0" applyNumberFormat="1" applyBorder="1"/>
    <xf numFmtId="0" fontId="0" fillId="0" borderId="11" xfId="0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0" fillId="5" borderId="10" xfId="0" applyNumberFormat="1" applyFill="1" applyBorder="1" applyAlignment="1">
      <alignment horizontal="center" vertical="center"/>
    </xf>
    <xf numFmtId="0" fontId="1" fillId="6" borderId="10" xfId="0" applyNumberFormat="1" applyFont="1" applyFill="1" applyBorder="1" applyAlignment="1">
      <alignment horizontal="center" vertical="center"/>
    </xf>
    <xf numFmtId="0" fontId="5" fillId="6" borderId="0" xfId="0" applyFont="1" applyFill="1" applyBorder="1"/>
    <xf numFmtId="164" fontId="5" fillId="6" borderId="0" xfId="0" applyNumberFormat="1" applyFont="1" applyFill="1" applyBorder="1"/>
    <xf numFmtId="2" fontId="5" fillId="6" borderId="0" xfId="0" applyNumberFormat="1" applyFont="1" applyFill="1" applyBorder="1"/>
    <xf numFmtId="4" fontId="1" fillId="7" borderId="9" xfId="0" applyNumberFormat="1" applyFont="1" applyFill="1" applyBorder="1" applyAlignment="1">
      <alignment horizontal="center"/>
    </xf>
    <xf numFmtId="0" fontId="5" fillId="7" borderId="0" xfId="0" applyFont="1" applyFill="1" applyBorder="1"/>
    <xf numFmtId="164" fontId="5" fillId="7" borderId="0" xfId="0" applyNumberFormat="1" applyFont="1" applyFill="1" applyBorder="1"/>
    <xf numFmtId="2" fontId="5" fillId="7" borderId="0" xfId="0" applyNumberFormat="1" applyFont="1" applyFill="1" applyBorder="1"/>
    <xf numFmtId="4" fontId="0" fillId="9" borderId="7" xfId="0" applyNumberFormat="1" applyFill="1" applyBorder="1" applyAlignment="1">
      <alignment horizontal="center" wrapText="1"/>
    </xf>
    <xf numFmtId="4" fontId="0" fillId="9" borderId="8" xfId="0" applyNumberFormat="1" applyFill="1" applyBorder="1" applyAlignment="1">
      <alignment horizontal="center" wrapText="1"/>
    </xf>
    <xf numFmtId="0" fontId="0" fillId="8" borderId="8" xfId="0" applyNumberForma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0" borderId="0" xfId="0" applyNumberFormat="1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" fontId="0" fillId="0" borderId="12" xfId="0" applyNumberFormat="1" applyBorder="1" applyAlignment="1">
      <alignment horizontal="center" vertical="center"/>
    </xf>
    <xf numFmtId="0" fontId="0" fillId="5" borderId="14" xfId="0" applyNumberFormat="1" applyFill="1" applyBorder="1" applyAlignment="1">
      <alignment horizontal="center" vertical="center"/>
    </xf>
    <xf numFmtId="4" fontId="0" fillId="5" borderId="14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2">
    <dxf>
      <numFmt numFmtId="164" formatCode="0.0000"/>
    </dxf>
    <dxf>
      <numFmt numFmtId="2" formatCode="0.0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theme="4"/>
        </left>
        <right style="medium">
          <color theme="4"/>
        </right>
        <top style="medium">
          <color theme="4"/>
        </top>
        <bottom style="medium">
          <color theme="4"/>
        </bottom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1" tint="0.249977111117893"/>
        </patternFill>
      </fill>
    </dxf>
    <dxf>
      <numFmt numFmtId="4" formatCode="#,##0.00"/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left style="thin">
          <color indexed="64"/>
        </left>
      </border>
    </dxf>
    <dxf>
      <numFmt numFmtId="2" formatCode="0.00"/>
    </dxf>
    <dxf>
      <numFmt numFmtId="164" formatCode="0.0000"/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66675</xdr:colOff>
      <xdr:row>2</xdr:row>
      <xdr:rowOff>146630</xdr:rowOff>
    </xdr:to>
    <xdr:pic>
      <xdr:nvPicPr>
        <xdr:cNvPr id="2" name="Questão 3 (Cap. 2)">
          <a:extLst>
            <a:ext uri="{FF2B5EF4-FFF2-40B4-BE49-F238E27FC236}">
              <a16:creationId xmlns:a16="http://schemas.microsoft.com/office/drawing/2014/main" id="{F4C7DB54-ACC4-403F-884F-0C24BF92C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76975" cy="52763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5FB2A3-CFBF-4D49-8769-ED9F2F0DCA6A}" name="Tabela1" displayName="Tabela1" ref="G4:J11" totalsRowShown="0" headerRowDxfId="5" headerRowBorderDxfId="10" tableBorderDxfId="11">
  <tableColumns count="4">
    <tableColumn id="1" xr3:uid="{0F165C08-761D-4EB8-A535-16138F2007C2}" name="População (Habitantes)" dataDxfId="6"/>
    <tableColumn id="2" xr3:uid="{07728AA0-97BC-4977-8766-4A2A5251D959}" name="Frequência ni" dataDxfId="7"/>
    <tableColumn id="3" xr3:uid="{A9274758-D8DE-4F13-AA51-AFA6CF1263CD}" name="Proporção fi" dataDxfId="9">
      <calculatedColumnFormula>H5/$H$11</calculatedColumnFormula>
    </tableColumn>
    <tableColumn id="4" xr3:uid="{6FFC27B4-A2CE-4A96-BBC3-CCB7C3E79922}" name="Porcentagem 100fi" dataDxfId="8">
      <calculatedColumnFormula>I5*100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0EAF56-B738-4DDF-AF9C-00DC742FB9C1}" name="Tabela24" displayName="Tabela24" ref="L4:O11" totalsRowShown="0" headerRowDxfId="4" tableBorderDxfId="3">
  <tableColumns count="4">
    <tableColumn id="1" xr3:uid="{AAF65EAE-466F-4B56-9DEB-B1CFFABA721F}" name="Densidade" dataDxfId="2"/>
    <tableColumn id="2" xr3:uid="{6B962F04-F54B-4061-8654-0EF1E30E3575}" name="Frequência ni"/>
    <tableColumn id="3" xr3:uid="{624FF47B-E9B8-49E9-9556-DE450C921AA2}" name="Proporção fi" dataDxfId="0">
      <calculatedColumnFormula>M5/$M$11</calculatedColumnFormula>
    </tableColumn>
    <tableColumn id="4" xr3:uid="{61A207C7-30AB-4DD0-8F09-76C9A24566AC}" name="Porcentagem 100fi" dataDxfId="1">
      <calculatedColumnFormula>N5*100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C19BA-789A-45C4-8FCD-D3F388D4F3EB}">
  <dimension ref="A4:P42"/>
  <sheetViews>
    <sheetView tabSelected="1" workbookViewId="0">
      <selection activeCell="I17" sqref="I17"/>
    </sheetView>
  </sheetViews>
  <sheetFormatPr defaultRowHeight="15" x14ac:dyDescent="0.25"/>
  <cols>
    <col min="1" max="1" width="13.140625" bestFit="1" customWidth="1"/>
    <col min="2" max="2" width="7.28515625" customWidth="1"/>
    <col min="3" max="3" width="12.140625" customWidth="1"/>
    <col min="4" max="4" width="16.85546875" bestFit="1" customWidth="1"/>
    <col min="5" max="5" width="12.5703125" customWidth="1"/>
    <col min="7" max="7" width="22" bestFit="1" customWidth="1"/>
    <col min="8" max="8" width="14.42578125" customWidth="1"/>
    <col min="9" max="9" width="13.5703125" customWidth="1"/>
    <col min="10" max="10" width="18" bestFit="1" customWidth="1"/>
    <col min="12" max="12" width="22.140625" customWidth="1"/>
    <col min="13" max="13" width="19.28515625" style="1" customWidth="1"/>
    <col min="14" max="14" width="16" customWidth="1"/>
    <col min="15" max="15" width="18" bestFit="1" customWidth="1"/>
    <col min="16" max="16" width="19.5703125" customWidth="1"/>
  </cols>
  <sheetData>
    <row r="4" spans="1:16" ht="30" customHeight="1" x14ac:dyDescent="0.25">
      <c r="A4" s="41" t="s">
        <v>36</v>
      </c>
      <c r="B4" s="42" t="s">
        <v>37</v>
      </c>
      <c r="C4" s="42" t="s">
        <v>0</v>
      </c>
      <c r="D4" s="42" t="s">
        <v>1</v>
      </c>
      <c r="E4" s="42" t="s">
        <v>2</v>
      </c>
      <c r="G4" s="31" t="s">
        <v>38</v>
      </c>
      <c r="H4" s="32" t="s">
        <v>39</v>
      </c>
      <c r="I4" s="33" t="s">
        <v>40</v>
      </c>
      <c r="J4" s="34" t="s">
        <v>41</v>
      </c>
      <c r="L4" s="38" t="s">
        <v>2</v>
      </c>
      <c r="M4" s="36" t="s">
        <v>39</v>
      </c>
      <c r="N4" s="37" t="s">
        <v>40</v>
      </c>
      <c r="O4" s="17" t="s">
        <v>41</v>
      </c>
    </row>
    <row r="5" spans="1:16" ht="15" customHeight="1" x14ac:dyDescent="0.25">
      <c r="A5" s="7" t="s">
        <v>3</v>
      </c>
      <c r="B5" s="3" t="s">
        <v>4</v>
      </c>
      <c r="C5" s="4">
        <v>237576.16699999999</v>
      </c>
      <c r="D5" s="4">
        <v>1453756</v>
      </c>
      <c r="E5" s="4">
        <v>6.12</v>
      </c>
      <c r="G5" s="29" t="s">
        <v>42</v>
      </c>
      <c r="H5" s="13">
        <f>COUNTIF($D$5:$D$31,"&lt;="&amp;700000)</f>
        <v>3</v>
      </c>
      <c r="I5" s="15">
        <f>H5/$H$11</f>
        <v>0.1111111111111111</v>
      </c>
      <c r="J5" s="16">
        <f>I5*100</f>
        <v>11.111111111111111</v>
      </c>
      <c r="L5" s="39" t="s">
        <v>48</v>
      </c>
      <c r="M5" s="13">
        <f>COUNTIF($E$5:$E$31,"&lt;="&amp;8)</f>
        <v>9</v>
      </c>
      <c r="N5" s="15">
        <f t="shared" ref="N5:N11" si="0">M5/$M$11</f>
        <v>0.33333333333333331</v>
      </c>
      <c r="O5" s="16">
        <f>N5*100</f>
        <v>33.333333333333329</v>
      </c>
    </row>
    <row r="6" spans="1:16" ht="15" customHeight="1" x14ac:dyDescent="0.25">
      <c r="A6" s="8"/>
      <c r="B6" s="5" t="s">
        <v>5</v>
      </c>
      <c r="C6" s="6">
        <v>164165.25</v>
      </c>
      <c r="D6" s="6">
        <v>653385</v>
      </c>
      <c r="E6" s="6">
        <v>3.98</v>
      </c>
      <c r="G6" s="30" t="s">
        <v>43</v>
      </c>
      <c r="H6" s="13">
        <f>COUNTIFS($D$5:$D$31,"&gt;="&amp;700000,$D$5:$D$31,"&lt;="&amp;2000000)</f>
        <v>3</v>
      </c>
      <c r="I6" s="15">
        <f>H6/$H$11</f>
        <v>0.1111111111111111</v>
      </c>
      <c r="J6" s="16">
        <f>I6*100</f>
        <v>11.111111111111111</v>
      </c>
      <c r="L6" s="40" t="s">
        <v>49</v>
      </c>
      <c r="M6" s="13">
        <f>COUNTIFS($E$5:$E$31,"&gt;="&amp;8,$E$5:$E$31,"&lt;="&amp;25)</f>
        <v>4</v>
      </c>
      <c r="N6" s="15">
        <f t="shared" si="0"/>
        <v>0.14814814814814814</v>
      </c>
      <c r="O6" s="16">
        <f t="shared" ref="O6:O10" si="1">N6*100</f>
        <v>14.814814814814813</v>
      </c>
    </row>
    <row r="7" spans="1:16" ht="15" customHeight="1" x14ac:dyDescent="0.25">
      <c r="A7" s="8"/>
      <c r="B7" s="3" t="s">
        <v>6</v>
      </c>
      <c r="C7" s="4">
        <v>1559161.81</v>
      </c>
      <c r="D7" s="4">
        <v>3221940</v>
      </c>
      <c r="E7" s="4">
        <v>2.0699999999999998</v>
      </c>
      <c r="G7" s="30" t="s">
        <v>44</v>
      </c>
      <c r="H7" s="13">
        <f>COUNTIFS($D$5:$D$31,"&gt;="&amp;2000000,$D$5:$D$31,"&lt;="&amp;4000000)</f>
        <v>9</v>
      </c>
      <c r="I7" s="15">
        <f>H7/$H$11</f>
        <v>0.33333333333333331</v>
      </c>
      <c r="J7" s="16">
        <f>I7*100</f>
        <v>33.333333333333329</v>
      </c>
      <c r="L7" s="39" t="s">
        <v>50</v>
      </c>
      <c r="M7" s="13">
        <f>COUNTIFS($E$5:$E$31,"&gt;="&amp;25,$E$5:$E$31,"&lt;="&amp;50)</f>
        <v>2</v>
      </c>
      <c r="N7" s="15">
        <f t="shared" si="0"/>
        <v>7.407407407407407E-2</v>
      </c>
      <c r="O7" s="16">
        <f t="shared" si="1"/>
        <v>7.4074074074074066</v>
      </c>
    </row>
    <row r="8" spans="1:16" ht="15" customHeight="1" x14ac:dyDescent="0.25">
      <c r="A8" s="8"/>
      <c r="B8" s="5" t="s">
        <v>7</v>
      </c>
      <c r="C8" s="6">
        <v>224298.98</v>
      </c>
      <c r="D8" s="6">
        <v>395725</v>
      </c>
      <c r="E8" s="6">
        <v>1.76</v>
      </c>
      <c r="F8" s="13"/>
      <c r="G8" s="30" t="s">
        <v>45</v>
      </c>
      <c r="H8" s="13">
        <f>COUNTIFS($D$5:$D$31,"&gt;="&amp;4000000,$D$5:$D$31,"&lt;="&amp;6000000)</f>
        <v>2</v>
      </c>
      <c r="I8" s="15">
        <f>H8/$H$11</f>
        <v>7.407407407407407E-2</v>
      </c>
      <c r="J8" s="16">
        <f>I8*100</f>
        <v>7.4074074074074066</v>
      </c>
      <c r="L8" s="40" t="s">
        <v>51</v>
      </c>
      <c r="M8" s="13">
        <f>COUNTIFS($E$5:$E$31,"&gt;="&amp;50,$E$5:$E$31,"&lt;="&amp;70)</f>
        <v>5</v>
      </c>
      <c r="N8" s="15">
        <f t="shared" si="0"/>
        <v>0.18518518518518517</v>
      </c>
      <c r="O8" s="16">
        <f t="shared" si="1"/>
        <v>18.518518518518519</v>
      </c>
    </row>
    <row r="9" spans="1:16" ht="15" customHeight="1" x14ac:dyDescent="0.25">
      <c r="A9" s="8"/>
      <c r="B9" s="3" t="s">
        <v>8</v>
      </c>
      <c r="C9" s="4">
        <v>1247689.5149999999</v>
      </c>
      <c r="D9" s="4">
        <v>7065573</v>
      </c>
      <c r="E9" s="4">
        <v>5.66</v>
      </c>
      <c r="F9" s="13"/>
      <c r="G9" s="30" t="s">
        <v>46</v>
      </c>
      <c r="H9" s="13">
        <f>COUNTIFS($D$5:$D$31,"&gt;="&amp;6000000,$D$5:$D$31,"&lt;="&amp;8000000)</f>
        <v>2</v>
      </c>
      <c r="I9" s="15">
        <f>H9/$H$11</f>
        <v>7.407407407407407E-2</v>
      </c>
      <c r="J9" s="16">
        <f>I9*100</f>
        <v>7.4074074074074066</v>
      </c>
      <c r="L9" s="39" t="s">
        <v>52</v>
      </c>
      <c r="M9" s="13">
        <f>COUNTIFS($E$5:$E$31,"&gt;="&amp;70,$E$5:$E$31,"&lt;="&amp;90)</f>
        <v>3</v>
      </c>
      <c r="N9" s="15">
        <f t="shared" si="0"/>
        <v>0.1111111111111111</v>
      </c>
      <c r="O9" s="16">
        <f t="shared" si="1"/>
        <v>11.111111111111111</v>
      </c>
    </row>
    <row r="10" spans="1:16" ht="15" customHeight="1" x14ac:dyDescent="0.25">
      <c r="A10" s="8"/>
      <c r="B10" s="5" t="s">
        <v>9</v>
      </c>
      <c r="C10" s="6">
        <v>142814.58499999999</v>
      </c>
      <c r="D10" s="6">
        <v>587311</v>
      </c>
      <c r="E10" s="6">
        <v>4.1100000000000003</v>
      </c>
      <c r="G10" s="30" t="s">
        <v>47</v>
      </c>
      <c r="H10" s="13">
        <f>COUNTIF($D$5:$D$31,"&gt;="&amp;8000000)</f>
        <v>8</v>
      </c>
      <c r="I10" s="15">
        <f>H10/$H$11</f>
        <v>0.29629629629629628</v>
      </c>
      <c r="J10" s="16">
        <f>I10*100</f>
        <v>29.629629629629626</v>
      </c>
      <c r="L10" s="20" t="s">
        <v>53</v>
      </c>
      <c r="M10" s="13">
        <f>COUNTIFS($E$5:$E$31,"&gt;="&amp;90)</f>
        <v>4</v>
      </c>
      <c r="N10" s="15">
        <f t="shared" si="0"/>
        <v>0.14814814814814814</v>
      </c>
      <c r="O10" s="16">
        <f t="shared" si="1"/>
        <v>14.814814814814813</v>
      </c>
    </row>
    <row r="11" spans="1:16" ht="15" customHeight="1" x14ac:dyDescent="0.25">
      <c r="A11" s="8"/>
      <c r="B11" s="3" t="s">
        <v>10</v>
      </c>
      <c r="C11" s="4">
        <v>277620.91399999999</v>
      </c>
      <c r="D11" s="4">
        <v>1243627</v>
      </c>
      <c r="E11" s="4">
        <v>4.4800000000000004</v>
      </c>
      <c r="G11" s="25" t="s">
        <v>35</v>
      </c>
      <c r="H11" s="26">
        <f>SUM(H5:H10)</f>
        <v>27</v>
      </c>
      <c r="I11" s="27">
        <f>H11/$H$11</f>
        <v>1</v>
      </c>
      <c r="J11" s="28">
        <f>I11*100</f>
        <v>100</v>
      </c>
      <c r="L11" s="21" t="s">
        <v>35</v>
      </c>
      <c r="M11" s="22">
        <f>SUM(M5:M10)</f>
        <v>27</v>
      </c>
      <c r="N11" s="23">
        <f t="shared" si="0"/>
        <v>1</v>
      </c>
      <c r="O11" s="24">
        <f>N11*100</f>
        <v>100</v>
      </c>
    </row>
    <row r="12" spans="1:16" x14ac:dyDescent="0.25">
      <c r="A12" s="7" t="s">
        <v>11</v>
      </c>
      <c r="B12" s="3" t="s">
        <v>12</v>
      </c>
      <c r="C12" s="4">
        <v>331983.29300000001</v>
      </c>
      <c r="D12" s="4">
        <v>6118995</v>
      </c>
      <c r="E12" s="4">
        <v>18.43</v>
      </c>
      <c r="M12" s="35"/>
      <c r="N12" s="13"/>
      <c r="O12" s="13"/>
      <c r="P12" s="13"/>
    </row>
    <row r="13" spans="1:16" x14ac:dyDescent="0.25">
      <c r="A13" s="8"/>
      <c r="B13" s="5" t="s">
        <v>13</v>
      </c>
      <c r="C13" s="6">
        <v>251529.18599999999</v>
      </c>
      <c r="D13" s="6">
        <v>3032435</v>
      </c>
      <c r="E13" s="6">
        <v>12.06</v>
      </c>
      <c r="L13" s="18"/>
      <c r="M13" s="19"/>
      <c r="N13" s="19"/>
      <c r="O13" s="19"/>
      <c r="P13" s="13"/>
    </row>
    <row r="14" spans="1:16" x14ac:dyDescent="0.25">
      <c r="A14" s="8"/>
      <c r="B14" s="3" t="s">
        <v>14</v>
      </c>
      <c r="C14" s="4">
        <v>148825.60200000001</v>
      </c>
      <c r="D14" s="4">
        <v>8185250</v>
      </c>
      <c r="E14" s="4">
        <v>55</v>
      </c>
      <c r="F14" s="13"/>
      <c r="G14" s="13"/>
      <c r="H14" s="13"/>
      <c r="I14" s="13"/>
      <c r="J14" s="13"/>
      <c r="L14" s="13"/>
      <c r="M14" s="13"/>
      <c r="N14" s="13"/>
      <c r="O14" s="13"/>
      <c r="P14" s="13"/>
    </row>
    <row r="15" spans="1:16" x14ac:dyDescent="0.25">
      <c r="A15" s="8"/>
      <c r="B15" s="5" t="s">
        <v>15</v>
      </c>
      <c r="C15" s="6">
        <v>52796.790999999997</v>
      </c>
      <c r="D15" s="6">
        <v>3013740</v>
      </c>
      <c r="E15" s="6">
        <v>57.08</v>
      </c>
      <c r="F15" s="13"/>
      <c r="G15" s="13"/>
      <c r="H15" s="13"/>
      <c r="I15" s="13"/>
      <c r="J15" s="13"/>
      <c r="L15" s="13"/>
      <c r="M15" s="13"/>
      <c r="N15" s="13"/>
      <c r="O15" s="13"/>
    </row>
    <row r="16" spans="1:16" x14ac:dyDescent="0.25">
      <c r="A16" s="8"/>
      <c r="B16" s="3" t="s">
        <v>16</v>
      </c>
      <c r="C16" s="4">
        <v>56439.838000000003</v>
      </c>
      <c r="D16" s="4">
        <v>3641397</v>
      </c>
      <c r="E16" s="4">
        <v>64.52</v>
      </c>
      <c r="L16" s="13"/>
      <c r="M16" s="13"/>
      <c r="N16" s="13"/>
      <c r="O16" s="13"/>
    </row>
    <row r="17" spans="1:15" x14ac:dyDescent="0.25">
      <c r="A17" s="8"/>
      <c r="B17" s="5" t="s">
        <v>17</v>
      </c>
      <c r="C17" s="6">
        <v>98311.615999999995</v>
      </c>
      <c r="D17" s="6">
        <v>8486638</v>
      </c>
      <c r="E17" s="6">
        <v>86.32</v>
      </c>
      <c r="F17" s="43"/>
      <c r="L17" s="13"/>
      <c r="M17" s="13"/>
      <c r="N17" s="13"/>
      <c r="O17" s="13"/>
    </row>
    <row r="18" spans="1:15" x14ac:dyDescent="0.25">
      <c r="A18" s="8"/>
      <c r="B18" s="3" t="s">
        <v>18</v>
      </c>
      <c r="C18" s="4">
        <v>27767.661</v>
      </c>
      <c r="D18" s="4">
        <v>3037231</v>
      </c>
      <c r="E18" s="4">
        <v>109.38</v>
      </c>
      <c r="L18" s="13"/>
      <c r="M18" s="13"/>
      <c r="N18" s="13"/>
      <c r="O18" s="13"/>
    </row>
    <row r="19" spans="1:15" x14ac:dyDescent="0.25">
      <c r="A19" s="8"/>
      <c r="B19" s="5" t="s">
        <v>19</v>
      </c>
      <c r="C19" s="6">
        <v>21910.348000000002</v>
      </c>
      <c r="D19" s="6">
        <v>1939426</v>
      </c>
      <c r="E19" s="6">
        <v>88.52</v>
      </c>
      <c r="F19" s="13"/>
      <c r="G19" s="13"/>
      <c r="H19" s="13"/>
      <c r="I19" s="13"/>
      <c r="J19" s="13"/>
      <c r="L19" s="13"/>
      <c r="M19" s="13"/>
      <c r="N19" s="13"/>
      <c r="O19" s="13"/>
    </row>
    <row r="20" spans="1:15" x14ac:dyDescent="0.25">
      <c r="A20" s="8"/>
      <c r="B20" s="3" t="s">
        <v>20</v>
      </c>
      <c r="C20" s="4">
        <v>564692.66899999999</v>
      </c>
      <c r="D20" s="4">
        <v>14080670</v>
      </c>
      <c r="E20" s="4">
        <v>24.94</v>
      </c>
      <c r="F20" s="13"/>
      <c r="G20" s="13"/>
      <c r="H20" s="13"/>
      <c r="I20" s="13"/>
      <c r="J20" s="13"/>
      <c r="L20" s="13"/>
      <c r="M20" s="13"/>
      <c r="N20" s="13"/>
      <c r="O20" s="13"/>
    </row>
    <row r="21" spans="1:15" x14ac:dyDescent="0.25">
      <c r="A21" s="10" t="s">
        <v>21</v>
      </c>
      <c r="B21" s="3" t="s">
        <v>22</v>
      </c>
      <c r="C21" s="4">
        <v>586528.29299999995</v>
      </c>
      <c r="D21" s="4">
        <v>19273533</v>
      </c>
      <c r="E21" s="4">
        <v>32.86</v>
      </c>
    </row>
    <row r="22" spans="1:15" x14ac:dyDescent="0.25">
      <c r="A22" s="8"/>
      <c r="B22" s="5" t="s">
        <v>23</v>
      </c>
      <c r="C22" s="6">
        <v>46077.519</v>
      </c>
      <c r="D22" s="6">
        <v>3351669</v>
      </c>
      <c r="E22" s="6">
        <v>72.739999999999995</v>
      </c>
    </row>
    <row r="23" spans="1:15" x14ac:dyDescent="0.25">
      <c r="A23" s="8"/>
      <c r="B23" s="3" t="s">
        <v>24</v>
      </c>
      <c r="C23" s="4">
        <v>43696.053999999996</v>
      </c>
      <c r="D23" s="4">
        <v>15420450</v>
      </c>
      <c r="E23" s="4">
        <v>352.9</v>
      </c>
    </row>
    <row r="24" spans="1:15" x14ac:dyDescent="0.25">
      <c r="A24" s="8"/>
      <c r="B24" s="5" t="s">
        <v>25</v>
      </c>
      <c r="C24" s="6">
        <v>248209.42600000001</v>
      </c>
      <c r="D24" s="6">
        <v>39827690</v>
      </c>
      <c r="E24" s="6">
        <v>160.46</v>
      </c>
    </row>
    <row r="25" spans="1:15" x14ac:dyDescent="0.25">
      <c r="A25" s="11" t="s">
        <v>26</v>
      </c>
      <c r="B25" s="5" t="s">
        <v>27</v>
      </c>
      <c r="C25" s="6">
        <v>199314.85</v>
      </c>
      <c r="D25" s="6">
        <v>10284503</v>
      </c>
      <c r="E25" s="6">
        <v>51.6</v>
      </c>
      <c r="F25" s="13"/>
      <c r="G25" s="13"/>
      <c r="H25" s="13"/>
      <c r="I25" s="13"/>
      <c r="J25" s="13"/>
    </row>
    <row r="26" spans="1:15" x14ac:dyDescent="0.25">
      <c r="A26" s="12"/>
      <c r="B26" s="3" t="s">
        <v>28</v>
      </c>
      <c r="C26" s="4">
        <v>95346.180999999997</v>
      </c>
      <c r="D26" s="4">
        <v>5866487</v>
      </c>
      <c r="E26" s="4">
        <v>61.53</v>
      </c>
    </row>
    <row r="27" spans="1:15" x14ac:dyDescent="0.25">
      <c r="A27" s="9"/>
      <c r="B27" s="5" t="s">
        <v>29</v>
      </c>
      <c r="C27" s="6">
        <v>281748.58299999998</v>
      </c>
      <c r="D27" s="6">
        <v>10582287</v>
      </c>
      <c r="E27" s="6">
        <v>37.56</v>
      </c>
    </row>
    <row r="28" spans="1:15" x14ac:dyDescent="0.25">
      <c r="A28" s="11" t="s">
        <v>30</v>
      </c>
      <c r="B28" s="5" t="s">
        <v>31</v>
      </c>
      <c r="C28" s="6">
        <v>357124.962</v>
      </c>
      <c r="D28" s="6">
        <v>2265813</v>
      </c>
      <c r="E28" s="6">
        <v>6.34</v>
      </c>
    </row>
    <row r="29" spans="1:15" x14ac:dyDescent="0.25">
      <c r="A29" s="12"/>
      <c r="B29" s="3" t="s">
        <v>32</v>
      </c>
      <c r="C29" s="4">
        <v>903357.90800000005</v>
      </c>
      <c r="D29" s="4">
        <v>2854642</v>
      </c>
      <c r="E29" s="4">
        <v>3.16</v>
      </c>
    </row>
    <row r="30" spans="1:15" x14ac:dyDescent="0.25">
      <c r="A30" s="9"/>
      <c r="B30" s="5" t="s">
        <v>33</v>
      </c>
      <c r="C30" s="6">
        <v>340086.69799999997</v>
      </c>
      <c r="D30" s="6">
        <v>5647035</v>
      </c>
      <c r="E30" s="6">
        <v>16.600000000000001</v>
      </c>
      <c r="F30" s="13"/>
      <c r="G30" s="13"/>
      <c r="H30" s="13"/>
      <c r="I30" s="13"/>
      <c r="J30" s="13"/>
    </row>
    <row r="31" spans="1:15" x14ac:dyDescent="0.25">
      <c r="A31" s="12"/>
      <c r="B31" s="3" t="s">
        <v>34</v>
      </c>
      <c r="C31" s="4">
        <v>5801.9369999999999</v>
      </c>
      <c r="D31" s="4">
        <v>2455903</v>
      </c>
      <c r="E31" s="4">
        <v>423.29</v>
      </c>
      <c r="F31" s="13"/>
      <c r="G31" s="13"/>
      <c r="H31" s="13"/>
      <c r="I31" s="13"/>
      <c r="J31" s="13"/>
    </row>
    <row r="32" spans="1:15" x14ac:dyDescent="0.25">
      <c r="A32" s="13"/>
      <c r="B32" s="13"/>
      <c r="C32" s="14"/>
      <c r="D32" s="14"/>
      <c r="E32" s="14"/>
    </row>
    <row r="33" spans="1:10" x14ac:dyDescent="0.25">
      <c r="A33" s="13"/>
      <c r="B33" s="13"/>
      <c r="C33" s="13"/>
      <c r="D33" s="14"/>
      <c r="E33" s="14"/>
      <c r="F33" s="13"/>
      <c r="G33" s="13"/>
      <c r="H33" s="13"/>
      <c r="I33" s="13"/>
      <c r="J33" s="13"/>
    </row>
    <row r="34" spans="1:10" x14ac:dyDescent="0.25">
      <c r="A34" s="13"/>
      <c r="B34" s="13"/>
      <c r="C34" s="13"/>
      <c r="D34" s="13"/>
      <c r="E34" s="14"/>
    </row>
    <row r="35" spans="1:10" x14ac:dyDescent="0.25">
      <c r="A35" s="13"/>
      <c r="B35" s="13"/>
      <c r="C35" s="13"/>
      <c r="D35" s="13"/>
      <c r="E35" s="14"/>
    </row>
    <row r="36" spans="1:10" x14ac:dyDescent="0.25">
      <c r="A36" s="13"/>
      <c r="B36" s="13"/>
      <c r="C36" s="13"/>
      <c r="D36" s="13"/>
      <c r="E36" s="14"/>
      <c r="F36" s="13"/>
      <c r="G36" s="13"/>
      <c r="H36" s="13"/>
      <c r="I36" s="13"/>
      <c r="J36" s="13"/>
    </row>
    <row r="37" spans="1:10" x14ac:dyDescent="0.25">
      <c r="A37" s="13"/>
      <c r="B37" s="13"/>
      <c r="C37" s="13"/>
      <c r="D37" s="13"/>
      <c r="E37" s="14"/>
      <c r="F37" s="13"/>
      <c r="G37" s="13"/>
      <c r="H37" s="13"/>
      <c r="I37" s="13"/>
      <c r="J37" s="13"/>
    </row>
    <row r="38" spans="1:10" x14ac:dyDescent="0.25">
      <c r="E38" s="2"/>
    </row>
    <row r="39" spans="1:10" x14ac:dyDescent="0.25">
      <c r="E39" s="2"/>
    </row>
    <row r="40" spans="1:10" x14ac:dyDescent="0.25">
      <c r="E40" s="2"/>
    </row>
    <row r="41" spans="1:10" x14ac:dyDescent="0.25">
      <c r="E41" s="2"/>
    </row>
    <row r="42" spans="1:10" x14ac:dyDescent="0.25">
      <c r="E42" s="2"/>
    </row>
  </sheetData>
  <autoFilter ref="A4:E31" xr:uid="{48FE28B5-EFFB-4032-AC92-3A0D7D5152D8}"/>
  <dataConsolidate/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k r J 9 U N x E h E q n A A A A + A A A A B I A H A B D b 2 5 m a W c v U G F j a 2 F n Z S 5 4 b W w g o h g A K K A U A A A A A A A A A A A A A A A A A A A A A A A A A A A A h Y 8 x D o I w G E a v Q r r T l g p q y E 9 J d J X E a G J c G 6 z Q C I X Q Y r m b g 0 f y C p I o 6 u b 4 v b z h f Y / b H d K h r r y r 7 I x q d I I C T J E n d d 6 c l C 4 S 1 N u z v 0 Q p h 6 3 I L 6 K Q 3 i h r E w / m l K D S 2 j Y m x D m H 3 Q w 3 X U E Y p Q E 5 Z p t 9 X s p a o I + s / s u + 0 s Y K n U v E 4 f C K 4 Q w v G I 6 i a I 7 D M A A y Y c i U / i p s L M Y U y A + E d V / Z v p O 8 t f 5 q B 2 S a Q N 4 v + B N Q S w M E F A A C A A g A k r J 9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K y f V C 4 B 2 C t a g E A A D 0 C A A A T A B w A R m 9 y b X V s Y X M v U 2 V j d G l v b j E u b S C i G A A o o B Q A A A A A A A A A A A A A A A A A A A A A A A A A A A B 1 k M 9 O w k A Q x s + S 8 A 6 T e o G k N o G o B 0 k P 2 I J 6 M Z g S L 2 D M 0 g 6 y y X a 3 2 Z 0 l I O F h i A d O P k V f z K X V Y P y z l 9 1 8 3 + z M 9 x u D K X E l I a n v T q / Z a D b M g m n M 4 N S L Y r j W z H D R 8 S A E g d R s g D t D J Q m d E J l l E K v U 5 i i p N e Q C g + j g S D I t L 7 q a 3 m i W W V b u y z c F Z x A z Y p C k H G W K 0 7 4 s d 4 I b h M G q E E q X O 1 K a M 8 j Q l W X K A M I j N 5 Y J / l r / n x 6 T B L Q i r + 1 P Y h Q 8 5 4 Q 6 9 E 4 8 H y I l b C 5 N e O H D Q K Y q 4 / I l 7 H Q v u j 4 8 W E W Y 0 F p g e H w G 9 0 r i U 9 u v g R w p m 2 G 5 Z 2 L h h o + 0 y t W S u x w H 6 j G b u f J K I 7 x F l q E 2 r W o D P k w + 5 b 4 Q S c o E 0 y Y k b b / 3 H f N C Q V + 4 m I 7 r 2 G 6 s m T R z p f M 6 9 n h d o G n 9 m 8 L f b D y H S K 4 K C F e 0 9 W H j P X d + S Y k t U M / L d 7 f k L 0 / a f I a 6 c k e q s K J e p 3 P v J F 2 e B 4 f B l R m j N D x z c D 8 + b t v N B p d / 0 / Q + A F B L A Q I t A B Q A A g A I A J K y f V D c R I R K p w A A A P g A A A A S A A A A A A A A A A A A A A A A A A A A A A B D b 2 5 m a W c v U G F j a 2 F n Z S 5 4 b W x Q S w E C L Q A U A A I A C A C S s n 1 Q D 8 r p q 6 Q A A A D p A A A A E w A A A A A A A A A A A A A A A A D z A A A A W 0 N v b n R l b n R f V H l w Z X N d L n h t b F B L A Q I t A B Q A A g A I A J K y f V C 4 B 2 C t a g E A A D 0 C A A A T A A A A A A A A A A A A A A A A A O Q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Q L A A A A A A A A Q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E J T I w Q n J h c 2 l s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E I E J y Y X N p b D E v V G l w b y B B b H R l c m F k b y 5 7 L D B 9 J n F 1 b 3 Q 7 L C Z x d W 9 0 O 1 N l Y 3 R p b 2 4 x L 0 N E I E J y Y X N p b D E v V G l w b y B B b H R l c m F k b y 5 7 X z E s M X 0 m c X V v d D s s J n F 1 b 3 Q 7 U 2 V j d G l v b j E v Q 0 Q g Q n J h c 2 l s M S 9 U a X B v I E F s d G V y Y W R v L n t T d X B l c m b D r W N p Z S w y f S Z x d W 9 0 O y w m c X V v d D t T Z W N 0 a W 9 u M S 9 D R C B C c m F z a W w x L 1 R p c G 8 g Q W x 0 Z X J h Z G 8 u e 1 B v c H V s Y c O n w 6 N v L D N 9 J n F 1 b 3 Q 7 L C Z x d W 9 0 O 1 N l Y 3 R p b 2 4 x L 0 N E I E J y Y X N p b D E v V G l w b y B B b H R l c m F k b y 5 7 R G V u c 2 l k Y W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E I E J y Y X N p b D E v V G l w b y B B b H R l c m F k b y 5 7 L D B 9 J n F 1 b 3 Q 7 L C Z x d W 9 0 O 1 N l Y 3 R p b 2 4 x L 0 N E I E J y Y X N p b D E v V G l w b y B B b H R l c m F k b y 5 7 X z E s M X 0 m c X V v d D s s J n F 1 b 3 Q 7 U 2 V j d G l v b j E v Q 0 Q g Q n J h c 2 l s M S 9 U a X B v I E F s d G V y Y W R v L n t T d X B l c m b D r W N p Z S w y f S Z x d W 9 0 O y w m c X V v d D t T Z W N 0 a W 9 u M S 9 D R C B C c m F z a W w x L 1 R p c G 8 g Q W x 0 Z X J h Z G 8 u e 1 B v c H V s Y c O n w 6 N v L D N 9 J n F 1 b 3 Q 7 L C Z x d W 9 0 O 1 N l Y 3 R p b 2 4 x L 0 N E I E J y Y X N p b D E v V G l w b y B B b H R l c m F k b y 5 7 R G V u c 2 l k Y W R l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1 8 x J n F 1 b 3 Q 7 L C Z x d W 9 0 O 1 N 1 c G V y Z s O t Y 2 l l J n F 1 b 3 Q 7 L C Z x d W 9 0 O 1 B v c H V s Y c O n w 6 N v J n F 1 b 3 Q 7 L C Z x d W 9 0 O 0 R l b n N p Z G F k Z S Z x d W 9 0 O 1 0 i I C 8 + P E V u d H J 5 I F R 5 c G U 9 I k Z p b G x D b 2 x 1 b W 5 U e X B l c y I g V m F s d W U 9 I n N C Z 1 l G Q X d V P S I g L z 4 8 R W 5 0 c n k g V H l w Z T 0 i R m l s b E x h c 3 R V c G R h d G V k I i B W Y W x 1 Z T 0 i Z D I w M j A t M D M t M z B U M D E 6 M D Q 6 N D Q u M z Q 1 O T c 1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z I i A v P j x F b n R y e S B U e X B l P S J B Z G R l Z F R v R G F 0 Y U 1 v Z G V s I i B W Y W x 1 Z T 0 i b D A i I C 8 + P E V u d H J 5 I F R 5 c G U 9 I l J l Y 2 9 2 Z X J 5 V G F y Z 2 V 0 U 2 h l Z X Q i I F Z h b H V l P S J z U G x h b m l s a G E x I i A v P j x F b n R y e S B U e X B l P S J S Z W N v d m V y e V R h c m d l d E N v b H V t b i I g V m F s d W U 9 I m w x I i A v P j x F b n R y e S B U e X B l P S J S Z W N v d m V y e V R h c m d l d F J v d y I g V m F s d W U 9 I m w 1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D R C U y M E J y Y X N p b D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C U y M E J y Y X N p b D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E J T I w Q n J h c 2 l s M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O q z 7 h b T L U a f F / 0 G m y P O + A A A A A A C A A A A A A A Q Z g A A A A E A A C A A A A A 2 o e q B f O x b K L v h H 9 / Z V u d G B n 7 L h I 4 h w a t S Q q R 0 T P 0 U 6 w A A A A A O g A A A A A I A A C A A A A A N 0 4 B S a d / W 3 b r n y H q c Y 7 a g b D 2 h T t 5 D i 2 n B M m O g + X 6 7 c 1 A A A A B 3 D D r x s l v q u p 8 v 0 e V + 7 x q D O 2 j g l T 7 9 O u e i f p w Z k n p 0 i U / E B E c l w g A i c T C r 1 H m M H u P 4 i V u E t h n R j 3 P R G W 9 Y C E 9 J i O J L 6 C l L Q 4 V X U s i t U 7 D Q 9 U A A A A C G E y F 4 8 t 4 3 J w k U y U H 9 K 2 Y M E p N f I F u B 9 o L 9 i I z Y P B z M n 0 J 5 O B c E g O l c g c J d N Q N Y b n v X t z 8 f E g w e Z W S l v r n z x J 0 i < / D a t a M a s h u p > 
</file>

<file path=customXml/itemProps1.xml><?xml version="1.0" encoding="utf-8"?>
<ds:datastoreItem xmlns:ds="http://schemas.openxmlformats.org/officeDocument/2006/customXml" ds:itemID="{3FAA86E2-3D3A-476D-9AFE-D32AFEA19C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Questão 3 (Cap.2)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Germano Andrade Brandão</dc:creator>
  <cp:lastModifiedBy>Germano Andrade Brandão</cp:lastModifiedBy>
  <dcterms:created xsi:type="dcterms:W3CDTF">2020-03-30T00:46:28Z</dcterms:created>
  <dcterms:modified xsi:type="dcterms:W3CDTF">2020-03-31T02:13:10Z</dcterms:modified>
</cp:coreProperties>
</file>