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d.docs.live.net/81d7bf4128e83b6f/Desktop/"/>
    </mc:Choice>
  </mc:AlternateContent>
  <xr:revisionPtr revIDLastSave="96" documentId="8_{B6A689AD-0A14-47A5-B118-DA86A0A8761A}" xr6:coauthVersionLast="47" xr6:coauthVersionMax="47" xr10:uidLastSave="{8E675ABC-A23A-46BB-BEE1-8DF41EF21CD1}"/>
  <bookViews>
    <workbookView xWindow="-108" yWindow="-108" windowWidth="23256" windowHeight="12456" xr2:uid="{24D39405-1A2E-4110-AFA3-BEC10B9E0557}"/>
  </bookViews>
  <sheets>
    <sheet name="Dashboard" sheetId="3" r:id="rId1"/>
    <sheet name="Main Raw Data" sheetId="1" r:id="rId2"/>
    <sheet name="Working Data" sheetId="4" r:id="rId3"/>
    <sheet name="Working Sheet" sheetId="6" state="hidden" r:id="rId4"/>
    <sheet name="Pivot Table" sheetId="5" state="hidden" r:id="rId5"/>
    <sheet name="New Raw Data" sheetId="2" r:id="rId6"/>
  </sheets>
  <definedNames>
    <definedName name="Slicer_Above_or_Below_Average">#N/A</definedName>
    <definedName name="Slicer_Distributor">#N/A</definedName>
    <definedName name="Slicer_GENR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4" l="1"/>
  <c r="M28" i="4"/>
  <c r="L28" i="4"/>
  <c r="K28" i="4"/>
  <c r="J28" i="4"/>
  <c r="I28" i="4"/>
  <c r="H28" i="4"/>
  <c r="G28" i="4"/>
  <c r="F28" i="4"/>
  <c r="E28" i="4"/>
  <c r="D28" i="4"/>
  <c r="N27" i="4"/>
  <c r="M27" i="4"/>
  <c r="L27" i="4"/>
  <c r="K27" i="4"/>
  <c r="J27" i="4"/>
  <c r="I27" i="4"/>
  <c r="H27" i="4"/>
  <c r="G27" i="4"/>
  <c r="F27" i="4"/>
  <c r="E27" i="4"/>
  <c r="D27" i="4"/>
  <c r="N26" i="4"/>
  <c r="M26" i="4"/>
  <c r="L26" i="4"/>
  <c r="K26" i="4"/>
  <c r="J26" i="4"/>
  <c r="I26" i="4"/>
  <c r="H26" i="4"/>
  <c r="G26" i="4"/>
  <c r="F26" i="4"/>
  <c r="E26" i="4"/>
  <c r="D26" i="4"/>
  <c r="N25" i="4"/>
  <c r="M25" i="4"/>
  <c r="L25" i="4"/>
  <c r="K25" i="4"/>
  <c r="J25" i="4"/>
  <c r="I25" i="4"/>
  <c r="H25" i="4"/>
  <c r="G25" i="4"/>
  <c r="F25" i="4"/>
  <c r="E25" i="4"/>
  <c r="D25" i="4"/>
  <c r="N24" i="4"/>
  <c r="M24" i="4"/>
  <c r="L24" i="4"/>
  <c r="K24" i="4"/>
  <c r="J24" i="4"/>
  <c r="I24" i="4"/>
  <c r="H24" i="4"/>
  <c r="G24" i="4"/>
  <c r="F24" i="4"/>
  <c r="E24" i="4"/>
  <c r="D24" i="4"/>
  <c r="N28" i="6"/>
  <c r="M28" i="6"/>
  <c r="L28" i="6"/>
  <c r="K28" i="6"/>
  <c r="J28" i="6"/>
  <c r="I28" i="6"/>
  <c r="H28" i="6"/>
  <c r="G28" i="6"/>
  <c r="F28" i="6"/>
  <c r="E28" i="6"/>
  <c r="D28" i="6"/>
  <c r="N27" i="6"/>
  <c r="M27" i="6"/>
  <c r="L27" i="6"/>
  <c r="K27" i="6"/>
  <c r="J27" i="6"/>
  <c r="I27" i="6"/>
  <c r="H27" i="6"/>
  <c r="G27" i="6"/>
  <c r="F27" i="6"/>
  <c r="E27" i="6"/>
  <c r="D27" i="6"/>
  <c r="N26" i="6"/>
  <c r="M26" i="6"/>
  <c r="L26" i="6"/>
  <c r="K26" i="6"/>
  <c r="J26" i="6"/>
  <c r="I26" i="6"/>
  <c r="H26" i="6"/>
  <c r="G26" i="6"/>
  <c r="F26" i="6"/>
  <c r="E26" i="6"/>
  <c r="D26" i="6"/>
  <c r="N25" i="6"/>
  <c r="M25" i="6"/>
  <c r="L25" i="6"/>
  <c r="K25" i="6"/>
  <c r="J25" i="6"/>
  <c r="I25" i="6"/>
  <c r="H25" i="6"/>
  <c r="G25" i="6"/>
  <c r="F25" i="6"/>
  <c r="E25" i="6"/>
  <c r="D25" i="6"/>
  <c r="N24" i="6"/>
  <c r="M24" i="6"/>
  <c r="L24" i="6"/>
  <c r="K24" i="6"/>
  <c r="J24" i="6"/>
  <c r="I24" i="6"/>
  <c r="H24" i="6"/>
  <c r="G24" i="6"/>
  <c r="F24" i="6"/>
  <c r="E24" i="6"/>
  <c r="D24" i="6"/>
  <c r="J62" i="3"/>
  <c r="L62" i="3"/>
  <c r="J63" i="3"/>
  <c r="L63" i="3"/>
  <c r="J64" i="3"/>
  <c r="L64" i="3"/>
  <c r="J65" i="3"/>
  <c r="L65" i="3"/>
  <c r="J66" i="3"/>
  <c r="L66" i="3"/>
  <c r="J67" i="3"/>
  <c r="L67" i="3"/>
  <c r="J68" i="3"/>
  <c r="L68" i="3"/>
  <c r="J69" i="3"/>
  <c r="L69" i="3"/>
  <c r="J70" i="3"/>
  <c r="L70" i="3"/>
  <c r="J71" i="3"/>
  <c r="L71" i="3"/>
  <c r="J72" i="3"/>
  <c r="L72" i="3"/>
  <c r="J73" i="3"/>
  <c r="L73" i="3"/>
  <c r="J74" i="3"/>
  <c r="L74" i="3"/>
  <c r="J75" i="3"/>
  <c r="L75" i="3"/>
  <c r="J76" i="3"/>
  <c r="L76" i="3"/>
  <c r="J77" i="3"/>
  <c r="L77" i="3"/>
  <c r="J78" i="3"/>
  <c r="L78" i="3"/>
  <c r="J79" i="3"/>
  <c r="L79" i="3"/>
  <c r="J80" i="3"/>
  <c r="L80" i="3"/>
  <c r="J81" i="3"/>
  <c r="L81" i="3"/>
  <c r="J82" i="3"/>
  <c r="L82" i="3"/>
  <c r="J83" i="3"/>
  <c r="L83" i="3"/>
  <c r="J84" i="3"/>
  <c r="L84" i="3"/>
  <c r="J85" i="3"/>
  <c r="L85" i="3"/>
  <c r="J86" i="3"/>
  <c r="L86" i="3"/>
  <c r="J87" i="3"/>
  <c r="L87" i="3"/>
  <c r="J88" i="3"/>
  <c r="L88" i="3"/>
  <c r="M63" i="3"/>
  <c r="N63" i="3"/>
  <c r="O63" i="3"/>
  <c r="P63" i="3"/>
  <c r="M64" i="3"/>
  <c r="N64" i="3"/>
  <c r="O64" i="3"/>
  <c r="P64" i="3"/>
  <c r="M65" i="3"/>
  <c r="N65" i="3"/>
  <c r="O65" i="3"/>
  <c r="P65" i="3"/>
  <c r="M66" i="3"/>
  <c r="N66" i="3"/>
  <c r="O66" i="3"/>
  <c r="P66" i="3"/>
  <c r="M67" i="3"/>
  <c r="N67" i="3"/>
  <c r="O67" i="3"/>
  <c r="P67" i="3"/>
  <c r="M68" i="3"/>
  <c r="N68" i="3"/>
  <c r="O68" i="3"/>
  <c r="P68" i="3"/>
  <c r="M69" i="3"/>
  <c r="N69" i="3"/>
  <c r="O69" i="3"/>
  <c r="P69" i="3"/>
  <c r="M70" i="3"/>
  <c r="N70" i="3"/>
  <c r="O70" i="3"/>
  <c r="P70" i="3"/>
  <c r="M71" i="3"/>
  <c r="N71" i="3"/>
  <c r="O71" i="3"/>
  <c r="P71" i="3"/>
  <c r="M72" i="3"/>
  <c r="N72" i="3"/>
  <c r="O72" i="3"/>
  <c r="P72" i="3"/>
  <c r="M73" i="3"/>
  <c r="N73" i="3"/>
  <c r="O73" i="3"/>
  <c r="P73" i="3"/>
  <c r="M74" i="3"/>
  <c r="N74" i="3"/>
  <c r="O74" i="3"/>
  <c r="P74" i="3"/>
  <c r="M75" i="3"/>
  <c r="N75" i="3"/>
  <c r="O75" i="3"/>
  <c r="P75" i="3"/>
  <c r="M76" i="3"/>
  <c r="N76" i="3"/>
  <c r="O76" i="3"/>
  <c r="P76" i="3"/>
  <c r="M77" i="3"/>
  <c r="N77" i="3"/>
  <c r="O77" i="3"/>
  <c r="P77" i="3"/>
  <c r="M78" i="3"/>
  <c r="N78" i="3"/>
  <c r="O78" i="3"/>
  <c r="P78" i="3"/>
  <c r="M79" i="3"/>
  <c r="N79" i="3"/>
  <c r="O79" i="3"/>
  <c r="P79" i="3"/>
  <c r="M80" i="3"/>
  <c r="N80" i="3"/>
  <c r="O80" i="3"/>
  <c r="P80" i="3"/>
  <c r="M81" i="3"/>
  <c r="N81" i="3"/>
  <c r="O81" i="3"/>
  <c r="P81" i="3"/>
  <c r="M82" i="3"/>
  <c r="N82" i="3"/>
  <c r="O82" i="3"/>
  <c r="P82" i="3"/>
  <c r="M83" i="3"/>
  <c r="N83" i="3"/>
  <c r="O83" i="3"/>
  <c r="P83" i="3"/>
  <c r="M84" i="3"/>
  <c r="N84" i="3"/>
  <c r="O84" i="3"/>
  <c r="P84" i="3"/>
  <c r="M85" i="3"/>
  <c r="N85" i="3"/>
  <c r="O85" i="3"/>
  <c r="P85" i="3"/>
  <c r="M86" i="3"/>
  <c r="N86" i="3"/>
  <c r="O86" i="3"/>
  <c r="P86" i="3"/>
  <c r="M87" i="3"/>
  <c r="N87" i="3"/>
  <c r="O87" i="3"/>
  <c r="P87" i="3"/>
  <c r="M88" i="3"/>
  <c r="N88" i="3"/>
  <c r="O88" i="3"/>
  <c r="P88" i="3"/>
  <c r="M62" i="3"/>
  <c r="N62" i="3"/>
  <c r="O62" i="3"/>
  <c r="P62" i="3"/>
  <c r="D9" i="2"/>
  <c r="E9" i="2"/>
  <c r="F9" i="2"/>
  <c r="G9" i="2"/>
  <c r="H9" i="2"/>
  <c r="I9" i="2"/>
  <c r="J9" i="2"/>
  <c r="K9" i="2"/>
  <c r="L9" i="2"/>
  <c r="M9" i="2"/>
  <c r="N9" i="2"/>
  <c r="D10" i="2"/>
  <c r="E10" i="2"/>
  <c r="F10" i="2"/>
  <c r="G10" i="2"/>
  <c r="H10" i="2"/>
  <c r="I10" i="2"/>
  <c r="J10" i="2"/>
  <c r="K10" i="2"/>
  <c r="L10" i="2"/>
  <c r="M10" i="2"/>
  <c r="N10" i="2"/>
  <c r="D11" i="2"/>
  <c r="E11" i="2"/>
  <c r="F11" i="2"/>
  <c r="G11" i="2"/>
  <c r="H11" i="2"/>
  <c r="I11" i="2"/>
  <c r="J11" i="2"/>
  <c r="K11" i="2"/>
  <c r="L11" i="2"/>
  <c r="M11" i="2"/>
  <c r="N11" i="2"/>
  <c r="D12" i="2"/>
  <c r="E12" i="2"/>
  <c r="F12" i="2"/>
  <c r="G12" i="2"/>
  <c r="H12" i="2"/>
  <c r="I12" i="2"/>
  <c r="J12" i="2"/>
  <c r="K12" i="2"/>
  <c r="L12" i="2"/>
  <c r="M12" i="2"/>
  <c r="N12" i="2"/>
  <c r="M8" i="2"/>
  <c r="I8" i="2"/>
  <c r="E8" i="2"/>
  <c r="D8" i="2"/>
  <c r="F8" i="2"/>
  <c r="G8" i="2"/>
  <c r="H8" i="2"/>
  <c r="J8" i="2"/>
  <c r="K8" i="2"/>
  <c r="L8" i="2"/>
  <c r="N8" i="2"/>
  <c r="P18" i="3"/>
  <c r="P21" i="3"/>
  <c r="P33" i="3"/>
  <c r="P25" i="3"/>
  <c r="P29" i="3"/>
</calcChain>
</file>

<file path=xl/sharedStrings.xml><?xml version="1.0" encoding="utf-8"?>
<sst xmlns="http://schemas.openxmlformats.org/spreadsheetml/2006/main" count="602" uniqueCount="101">
  <si>
    <t>MOVIE</t>
  </si>
  <si>
    <t>Distributor</t>
  </si>
  <si>
    <t>GENRE</t>
  </si>
  <si>
    <t>Totals</t>
  </si>
  <si>
    <t>Average</t>
  </si>
  <si>
    <t>Min</t>
  </si>
  <si>
    <t>Max</t>
  </si>
  <si>
    <t>MoM</t>
  </si>
  <si>
    <t>Above or Below Average</t>
  </si>
  <si>
    <t>Transformers: Revenge of the Fallen</t>
  </si>
  <si>
    <t>Paramount Pictures</t>
  </si>
  <si>
    <t>Action</t>
  </si>
  <si>
    <t>Above average</t>
  </si>
  <si>
    <t>Finding Nemo</t>
  </si>
  <si>
    <t>Walt Disney</t>
  </si>
  <si>
    <t>Adventure</t>
  </si>
  <si>
    <t>Batman Forever</t>
  </si>
  <si>
    <t>Warner Bros.</t>
  </si>
  <si>
    <t>Drama</t>
  </si>
  <si>
    <t>Titanic</t>
  </si>
  <si>
    <t>Below Average</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</si>
  <si>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</si>
  <si>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</si>
  <si>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</si>
  <si>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</si>
  <si>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</si>
  <si>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</si>
  <si>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</si>
  <si>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</si>
  <si>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</si>
  <si>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</si>
  <si>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</si>
  <si>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</si>
  <si>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</si>
  <si>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</si>
  <si>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</si>
  <si>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</si>
  <si>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Harry Potter and the Deathly Hallows: Part II</t>
  </si>
  <si>
    <t>The Avengers</t>
  </si>
  <si>
    <t>Iron Man 3</t>
  </si>
  <si>
    <t>Guardians of the Galaxy</t>
  </si>
  <si>
    <t>Star Wars Ep. VII: The Force Awakens</t>
  </si>
  <si>
    <t>Finding Dory</t>
  </si>
  <si>
    <t>Star Wars Ep. VIII: The Last Jedi</t>
  </si>
  <si>
    <t>Black Panther</t>
  </si>
  <si>
    <t>Avengers: Endgame</t>
  </si>
  <si>
    <t>Bad Boys For Life</t>
  </si>
  <si>
    <t>Shang-Chi and the Legend of the Ten Rings</t>
  </si>
  <si>
    <t>MOVIE DASHBOARD SUMMARY</t>
  </si>
  <si>
    <t>Jul-21</t>
  </si>
  <si>
    <t>Aug-21</t>
  </si>
  <si>
    <t>Sep-21</t>
  </si>
  <si>
    <t>Oct-21</t>
  </si>
  <si>
    <t>Nov-21</t>
  </si>
  <si>
    <t>Dec-21</t>
  </si>
  <si>
    <t>Jan-22</t>
  </si>
  <si>
    <t>Row Labels</t>
  </si>
  <si>
    <t>Grand Total</t>
  </si>
  <si>
    <t>Sum of Totals</t>
  </si>
  <si>
    <t>Values</t>
  </si>
  <si>
    <t>July (2021)</t>
  </si>
  <si>
    <t>August (2021)</t>
  </si>
  <si>
    <t>September (2021)</t>
  </si>
  <si>
    <t>October (2021)</t>
  </si>
  <si>
    <t>November (2021)</t>
  </si>
  <si>
    <t>December (2021)</t>
  </si>
  <si>
    <t>January (2022)</t>
  </si>
  <si>
    <t>Sum of July (2021)</t>
  </si>
  <si>
    <t>Sum of August (2021)</t>
  </si>
  <si>
    <t>Sum of September (2021)</t>
  </si>
  <si>
    <t>Sum of October (2021)</t>
  </si>
  <si>
    <t>Sum of November (2021)</t>
  </si>
  <si>
    <t>Sum of December (2021)</t>
  </si>
  <si>
    <t>Sum of January (2022)</t>
  </si>
  <si>
    <t>1. TOTAL REVENUE SUMMARY</t>
  </si>
  <si>
    <t>Count of MOVIE</t>
  </si>
  <si>
    <t>(All)</t>
  </si>
  <si>
    <t>Select Movie</t>
  </si>
  <si>
    <t>Movie Filter</t>
  </si>
  <si>
    <t>Total Revenue</t>
  </si>
  <si>
    <t>Average of MoM</t>
  </si>
  <si>
    <t>Sum of Average</t>
  </si>
  <si>
    <t>Average of Average</t>
  </si>
  <si>
    <t xml:space="preserve"> </t>
  </si>
  <si>
    <t>Avg. Rev. Per Movie</t>
  </si>
  <si>
    <t>Avg. Rev. Per Month</t>
  </si>
  <si>
    <t>Average of Totals</t>
  </si>
  <si>
    <t>Number of Movie</t>
  </si>
  <si>
    <t>2. AVERAGE REVENUE SUMMARY</t>
  </si>
  <si>
    <t>Average of August (2021)</t>
  </si>
  <si>
    <t>Average of September (2021)</t>
  </si>
  <si>
    <t>Average of October (2021)</t>
  </si>
  <si>
    <t>Average of November (2021)</t>
  </si>
  <si>
    <t>Average of December (2021)</t>
  </si>
  <si>
    <t>Average of January (2022)</t>
  </si>
  <si>
    <t>3. MOVIE SUMMARY</t>
  </si>
  <si>
    <t>Movie Details</t>
  </si>
  <si>
    <t>Distributors</t>
  </si>
  <si>
    <t>Genre</t>
  </si>
  <si>
    <t>Average Monthly Revenue</t>
  </si>
  <si>
    <t>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</si>
</sst>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b/>
      <sz val="11"/>
      <color theme="1" tint="4.9989318521683403E-2"/>
      <name val="Calibri"/>
      <family val="2"/>
      <scheme val="minor"/>
    </font>
    <font>
      <b/>
      <sz val="26"/>
      <color theme="7" tint="0.79998168889431442"/>
      <name val="Calibri"/>
      <family val="2"/>
      <scheme val="minor"/>
    </font>
    <font>
      <b/>
      <i/>
      <sz val="12"/>
      <color theme="1"/>
      <name val="Calibri"/>
      <family val="2"/>
      <scheme val="minor"/>
    </font>
    <font>
      <b/>
      <sz val="24"/>
      <color theme="1" tint="4.9989318521683403E-2"/>
      <name val="Calibri"/>
      <family val="2"/>
      <scheme val="minor"/>
    </font>
    <font>
      <b/>
      <i/>
      <sz val="14"/>
      <color theme="7" tint="-0.249977111117893"/>
      <name val="Calibri"/>
      <family val="2"/>
      <scheme val="minor"/>
    </font>
    <font>
      <b/>
      <sz val="18"/>
      <name val="Calibri"/>
      <family val="2"/>
      <scheme val="minor"/>
    </font>
    <font>
      <b/>
      <sz val="18"/>
      <color theme="7" tint="-0.249977111117893"/>
      <name val="Calibri"/>
      <family val="2"/>
      <scheme val="minor"/>
    </font>
    <font>
      <sz val="12"/>
      <color theme="1"/>
      <name val="Calibri"/>
      <family val="2"/>
      <scheme val="minor"/>
    </font>
    <font>
      <b/>
      <i/>
      <sz val="14"/>
      <color theme="1"/>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theme="0" tint="-0.14999847407452621"/>
        <bgColor theme="4" tint="0.79998168889431442"/>
      </patternFill>
    </fill>
    <fill>
      <patternFill patternType="solid">
        <fgColor theme="0" tint="-0.14999847407452621"/>
        <bgColor indexed="64"/>
      </patternFill>
    </fill>
  </fills>
  <borders count="40">
    <border>
      <left/>
      <right/>
      <top/>
      <bottom/>
      <diagonal/>
    </border>
    <border>
      <left style="hair">
        <color indexed="64"/>
      </left>
      <right style="hair">
        <color indexed="64"/>
      </right>
      <top style="hair">
        <color indexed="64"/>
      </top>
      <bottom style="hair">
        <color indexed="64"/>
      </bottom>
      <diagonal/>
    </border>
    <border>
      <left/>
      <right/>
      <top style="thin">
        <color theme="4" tint="0.39997558519241921"/>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right/>
      <top/>
      <bottom style="thin">
        <color theme="4" tint="0.39997558519241921"/>
      </bottom>
      <diagonal/>
    </border>
    <border>
      <left/>
      <right style="medium">
        <color indexed="64"/>
      </right>
      <top/>
      <bottom/>
      <diagonal/>
    </border>
    <border>
      <left/>
      <right/>
      <top/>
      <bottom style="medium">
        <color theme="0" tint="-0.14999847407452621"/>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right style="medium">
        <color theme="0" tint="-0.14999847407452621"/>
      </right>
      <top style="medium">
        <color theme="0" tint="-0.14999847407452621"/>
      </top>
      <bottom/>
      <diagonal/>
    </border>
    <border>
      <left/>
      <right style="medium">
        <color theme="0" tint="-0.14999847407452621"/>
      </right>
      <top/>
      <bottom/>
      <diagonal/>
    </border>
    <border>
      <left/>
      <right style="medium">
        <color theme="0" tint="-0.14999847407452621"/>
      </right>
      <top/>
      <bottom style="medium">
        <color theme="0" tint="-0.14999847407452621"/>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
      <left/>
      <right style="medium">
        <color theme="7" tint="0.39997558519241921"/>
      </right>
      <top style="medium">
        <color theme="7" tint="0.39997558519241921"/>
      </top>
      <bottom/>
      <diagonal/>
    </border>
    <border>
      <left style="medium">
        <color theme="7" tint="0.39997558519241921"/>
      </left>
      <right/>
      <top/>
      <bottom/>
      <diagonal/>
    </border>
    <border>
      <left/>
      <right style="medium">
        <color theme="7" tint="0.39997558519241921"/>
      </right>
      <top/>
      <bottom/>
      <diagonal/>
    </border>
    <border>
      <left style="medium">
        <color theme="7" tint="0.39997558519241921"/>
      </left>
      <right/>
      <top/>
      <bottom style="medium">
        <color theme="7" tint="0.39997558519241921"/>
      </bottom>
      <diagonal/>
    </border>
    <border>
      <left/>
      <right style="medium">
        <color theme="7" tint="0.39997558519241921"/>
      </right>
      <top/>
      <bottom style="medium">
        <color theme="7" tint="0.39997558519241921"/>
      </bottom>
      <diagonal/>
    </border>
    <border>
      <left style="medium">
        <color theme="7" tint="0.39997558519241921"/>
      </left>
      <right/>
      <top style="medium">
        <color theme="7" tint="0.39997558519241921"/>
      </top>
      <bottom style="medium">
        <color theme="7" tint="0.39997558519241921"/>
      </bottom>
      <diagonal/>
    </border>
    <border>
      <left/>
      <right style="medium">
        <color theme="7" tint="0.39997558519241921"/>
      </right>
      <top style="medium">
        <color theme="7" tint="0.39997558519241921"/>
      </top>
      <bottom style="medium">
        <color theme="7" tint="0.39997558519241921"/>
      </bottom>
      <diagonal/>
    </border>
    <border>
      <left/>
      <right/>
      <top style="medium">
        <color theme="7" tint="0.39997558519241921"/>
      </top>
      <bottom/>
      <diagonal/>
    </border>
    <border>
      <left style="medium">
        <color theme="0" tint="-0.14999847407452621"/>
      </left>
      <right style="medium">
        <color theme="0" tint="-0.14999847407452621"/>
      </right>
      <top/>
      <bottom style="medium">
        <color theme="0" tint="-0.14999847407452621"/>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style="medium">
        <color theme="1"/>
      </left>
      <right style="medium">
        <color theme="1"/>
      </right>
      <top style="medium">
        <color theme="1"/>
      </top>
      <bottom style="medium">
        <color theme="1"/>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right/>
      <top/>
      <bottom style="thin">
        <color theme="0"/>
      </bottom>
      <diagonal/>
    </border>
    <border>
      <left style="medium">
        <color theme="0" tint="-0.14999847407452621"/>
      </left>
      <right style="medium">
        <color theme="0" tint="-0.14999847407452621"/>
      </right>
      <top/>
      <bottom style="thin">
        <color theme="0"/>
      </bottom>
      <diagonal/>
    </border>
    <border>
      <left/>
      <right style="thin">
        <color theme="0"/>
      </right>
      <top style="medium">
        <color theme="1"/>
      </top>
      <bottom style="thin">
        <color theme="0"/>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17" fontId="0" fillId="0" borderId="1" xfId="0" applyNumberFormat="1" applyBorder="1" applyAlignment="1">
      <alignment horizontal="center"/>
    </xf>
    <xf numFmtId="0" fontId="2" fillId="0" borderId="0" xfId="0" applyFont="1"/>
    <xf numFmtId="0" fontId="0" fillId="5" borderId="0" xfId="0" applyFill="1"/>
    <xf numFmtId="0" fontId="0" fillId="5" borderId="4" xfId="0" applyFill="1" applyBorder="1"/>
    <xf numFmtId="0" fontId="0" fillId="5" borderId="1" xfId="0" applyFill="1" applyBorder="1"/>
    <xf numFmtId="0" fontId="0" fillId="3" borderId="1" xfId="0" applyFill="1" applyBorder="1"/>
    <xf numFmtId="17" fontId="0" fillId="3" borderId="1" xfId="0" applyNumberFormat="1" applyFill="1" applyBorder="1" applyAlignment="1">
      <alignment horizontal="center"/>
    </xf>
    <xf numFmtId="0" fontId="0" fillId="4" borderId="1" xfId="0" applyFill="1" applyBorder="1"/>
    <xf numFmtId="0" fontId="0" fillId="4" borderId="7" xfId="0" applyFill="1" applyBorder="1"/>
    <xf numFmtId="0" fontId="0" fillId="5" borderId="7" xfId="0" applyFill="1" applyBorder="1"/>
    <xf numFmtId="0" fontId="0" fillId="5" borderId="10" xfId="0" applyFill="1" applyBorder="1"/>
    <xf numFmtId="0" fontId="5" fillId="3" borderId="6" xfId="0" applyFont="1" applyFill="1" applyBorder="1"/>
    <xf numFmtId="0" fontId="5" fillId="3" borderId="9" xfId="0" applyFont="1" applyFill="1" applyBorder="1"/>
    <xf numFmtId="17" fontId="5" fillId="3" borderId="9" xfId="0" applyNumberFormat="1" applyFont="1" applyFill="1" applyBorder="1" applyAlignment="1">
      <alignment horizontal="center"/>
    </xf>
    <xf numFmtId="0" fontId="5" fillId="3" borderId="5" xfId="0" applyFont="1" applyFill="1" applyBorder="1"/>
    <xf numFmtId="0" fontId="0" fillId="0" borderId="0" xfId="0" pivotButton="1"/>
    <xf numFmtId="0" fontId="0" fillId="0" borderId="0" xfId="0" applyAlignment="1">
      <alignment horizontal="left"/>
    </xf>
    <xf numFmtId="0" fontId="0" fillId="0" borderId="12" xfId="0" applyBorder="1"/>
    <xf numFmtId="0" fontId="7" fillId="0" borderId="0" xfId="0" pivotButton="1" applyFont="1"/>
    <xf numFmtId="164" fontId="0" fillId="0" borderId="0" xfId="0" applyNumberFormat="1"/>
    <xf numFmtId="10" fontId="0" fillId="0" borderId="0" xfId="0" applyNumberFormat="1"/>
    <xf numFmtId="0" fontId="9" fillId="6" borderId="11" xfId="0" applyFont="1" applyFill="1" applyBorder="1" applyAlignment="1">
      <alignment horizontal="center"/>
    </xf>
    <xf numFmtId="0" fontId="9" fillId="7" borderId="14" xfId="0" applyFont="1" applyFill="1" applyBorder="1" applyAlignment="1">
      <alignment horizontal="center"/>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7" xfId="0" applyBorder="1"/>
    <xf numFmtId="0" fontId="9" fillId="7" borderId="28" xfId="0" applyFont="1" applyFill="1" applyBorder="1" applyAlignment="1">
      <alignment horizontal="center"/>
    </xf>
    <xf numFmtId="1" fontId="0" fillId="0" borderId="0" xfId="0" applyNumberFormat="1"/>
    <xf numFmtId="1" fontId="0" fillId="0" borderId="0" xfId="0" pivotButton="1" applyNumberFormat="1"/>
    <xf numFmtId="1" fontId="0" fillId="0" borderId="0" xfId="0" applyNumberFormat="1" applyAlignment="1">
      <alignment horizontal="left"/>
    </xf>
    <xf numFmtId="0" fontId="0" fillId="0" borderId="29" xfId="0" applyBorder="1"/>
    <xf numFmtId="0" fontId="0" fillId="0" borderId="30" xfId="0" applyBorder="1"/>
    <xf numFmtId="0" fontId="0" fillId="0" borderId="31" xfId="0" applyBorder="1"/>
    <xf numFmtId="1" fontId="12" fillId="0" borderId="34" xfId="0" applyNumberFormat="1" applyFont="1" applyBorder="1"/>
    <xf numFmtId="10" fontId="12" fillId="0" borderId="34" xfId="1" applyNumberFormat="1" applyFont="1" applyFill="1" applyBorder="1"/>
    <xf numFmtId="164" fontId="12" fillId="0" borderId="34" xfId="0" applyNumberFormat="1" applyFont="1" applyBorder="1"/>
    <xf numFmtId="0" fontId="13" fillId="0" borderId="34" xfId="0" applyFont="1" applyBorder="1" applyAlignment="1">
      <alignment horizontal="center" vertical="center"/>
    </xf>
    <xf numFmtId="0" fontId="13" fillId="0" borderId="34" xfId="0" applyFont="1" applyBorder="1" applyAlignment="1">
      <alignment horizontal="center" wrapText="1"/>
    </xf>
    <xf numFmtId="0" fontId="0" fillId="7" borderId="0" xfId="0" applyFill="1"/>
    <xf numFmtId="0" fontId="0" fillId="0" borderId="1" xfId="0" applyBorder="1"/>
    <xf numFmtId="0" fontId="0" fillId="0" borderId="8" xfId="0" applyBorder="1"/>
    <xf numFmtId="0" fontId="0" fillId="0" borderId="10" xfId="0" applyBorder="1"/>
    <xf numFmtId="0" fontId="0" fillId="0" borderId="3" xfId="0" applyBorder="1"/>
    <xf numFmtId="0" fontId="0" fillId="0" borderId="37" xfId="0" applyBorder="1"/>
    <xf numFmtId="0" fontId="0" fillId="0" borderId="38" xfId="0" applyBorder="1"/>
    <xf numFmtId="0" fontId="0" fillId="0" borderId="39" xfId="0" applyBorder="1"/>
    <xf numFmtId="1" fontId="3" fillId="0" borderId="15" xfId="0" applyNumberFormat="1" applyFont="1" applyBorder="1" applyAlignment="1">
      <alignment horizontal="center" vertical="center"/>
    </xf>
    <xf numFmtId="1" fontId="3" fillId="0" borderId="16" xfId="0" applyNumberFormat="1" applyFont="1" applyBorder="1" applyAlignment="1">
      <alignment horizontal="center" vertical="center"/>
    </xf>
    <xf numFmtId="1" fontId="3" fillId="0" borderId="17" xfId="0" applyNumberFormat="1" applyFont="1" applyBorder="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center"/>
    </xf>
    <xf numFmtId="164" fontId="4" fillId="0" borderId="15" xfId="0" applyNumberFormat="1" applyFont="1" applyBorder="1" applyAlignment="1">
      <alignment horizontal="center" vertical="center"/>
    </xf>
    <xf numFmtId="164" fontId="4" fillId="0" borderId="16" xfId="0" applyNumberFormat="1" applyFont="1" applyBorder="1" applyAlignment="1">
      <alignment horizontal="center" vertical="center"/>
    </xf>
    <xf numFmtId="164" fontId="4" fillId="0" borderId="17" xfId="0" applyNumberFormat="1" applyFont="1" applyBorder="1" applyAlignment="1">
      <alignment horizontal="center" vertical="center"/>
    </xf>
    <xf numFmtId="164" fontId="3" fillId="0" borderId="15" xfId="0" applyNumberFormat="1" applyFont="1" applyBorder="1" applyAlignment="1">
      <alignment horizontal="center" vertical="center"/>
    </xf>
    <xf numFmtId="164" fontId="3" fillId="0" borderId="16"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6" fillId="2" borderId="0" xfId="0" applyFont="1" applyFill="1" applyAlignment="1">
      <alignment horizontal="center" vertical="center"/>
    </xf>
    <xf numFmtId="0" fontId="2" fillId="0" borderId="25" xfId="0" applyFont="1" applyBorder="1" applyAlignment="1">
      <alignment horizontal="center"/>
    </xf>
    <xf numFmtId="0" fontId="2" fillId="0" borderId="26" xfId="0" applyFont="1" applyBorder="1" applyAlignment="1">
      <alignment horizontal="center"/>
    </xf>
    <xf numFmtId="0" fontId="8" fillId="2" borderId="0" xfId="0" applyFont="1" applyFill="1" applyAlignment="1">
      <alignment horizontal="center" vertical="center"/>
    </xf>
    <xf numFmtId="0" fontId="12" fillId="0" borderId="35" xfId="0" applyFont="1" applyBorder="1" applyAlignment="1">
      <alignment horizontal="center"/>
    </xf>
    <xf numFmtId="0" fontId="12" fillId="0" borderId="36" xfId="0" applyFont="1" applyBorder="1" applyAlignment="1">
      <alignment horizontal="center"/>
    </xf>
    <xf numFmtId="0" fontId="0" fillId="7" borderId="16" xfId="0" applyFill="1" applyBorder="1" applyAlignment="1">
      <alignment horizontal="center"/>
    </xf>
    <xf numFmtId="0" fontId="13" fillId="0" borderId="35" xfId="0" applyFont="1" applyBorder="1" applyAlignment="1">
      <alignment horizontal="center" vertical="center"/>
    </xf>
    <xf numFmtId="0" fontId="13" fillId="0" borderId="36" xfId="0" applyFont="1" applyBorder="1" applyAlignment="1">
      <alignment horizontal="center" vertical="center"/>
    </xf>
    <xf numFmtId="0" fontId="3" fillId="0" borderId="32" xfId="0" applyFont="1" applyBorder="1" applyAlignment="1">
      <alignment horizontal="center"/>
    </xf>
    <xf numFmtId="0" fontId="3" fillId="0" borderId="33" xfId="0" applyFont="1" applyBorder="1" applyAlignment="1">
      <alignment horizontal="center"/>
    </xf>
    <xf numFmtId="0" fontId="3" fillId="0" borderId="15" xfId="0" applyFont="1" applyBorder="1" applyAlignment="1">
      <alignment horizontal="center"/>
    </xf>
    <xf numFmtId="164" fontId="3" fillId="0" borderId="18" xfId="0" applyNumberFormat="1" applyFont="1" applyBorder="1" applyAlignment="1">
      <alignment horizontal="center" vertical="center"/>
    </xf>
    <xf numFmtId="164" fontId="3" fillId="0" borderId="19" xfId="0" applyNumberFormat="1" applyFont="1" applyBorder="1" applyAlignment="1">
      <alignment horizontal="center" vertical="center"/>
    </xf>
    <xf numFmtId="10" fontId="3" fillId="0" borderId="2" xfId="0" applyNumberFormat="1" applyFont="1" applyBorder="1" applyAlignment="1">
      <alignment horizontal="center" vertical="center"/>
    </xf>
    <xf numFmtId="10" fontId="3" fillId="0" borderId="0" xfId="0" applyNumberFormat="1" applyFont="1" applyAlignment="1">
      <alignment horizontal="center" vertical="center"/>
    </xf>
    <xf numFmtId="10" fontId="3" fillId="0" borderId="13" xfId="0" applyNumberFormat="1" applyFont="1" applyBorder="1" applyAlignment="1">
      <alignment horizontal="center" vertical="center"/>
    </xf>
  </cellXfs>
  <cellStyles count="2">
    <cellStyle name="Normal" xfId="0" builtinId="0"/>
    <cellStyle name="Percent" xfId="1" builtinId="5"/>
  </cellStyles>
  <dxfs count="56">
    <dxf>
      <numFmt numFmtId="164" formatCode="_-[$$-409]* #,##0_ ;_-[$$-409]* \-#,##0\ ;_-[$$-409]* &quot;-&quot;??_ ;_-@_ "/>
    </dxf>
    <dxf>
      <numFmt numFmtId="1" formatCode="0"/>
    </dxf>
    <dxf>
      <numFmt numFmtId="1" formatCode="0"/>
    </dxf>
    <dxf>
      <numFmt numFmtId="1" formatCode="0"/>
    </dxf>
    <dxf>
      <numFmt numFmtId="164" formatCode="_-[$$-409]* #,##0_ ;_-[$$-409]* \-#,##0\ ;_-[$$-409]* &quot;-&quot;??_ ;_-@_ "/>
    </dxf>
    <dxf>
      <numFmt numFmtId="1" formatCode="0"/>
    </dxf>
    <dxf>
      <numFmt numFmtId="1" formatCode="0"/>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 formatCode="0"/>
    </dxf>
    <dxf>
      <numFmt numFmtId="1" formatCode="0"/>
    </dxf>
    <dxf>
      <numFmt numFmtId="14" formatCode="0.00%"/>
    </dxf>
    <dxf>
      <numFmt numFmtId="164" formatCode="_-[$$-409]* #,##0_ ;_-[$$-409]* \-#,##0\ ;_-[$$-409]* &quot;-&quot;??_ ;_-@_ "/>
    </dxf>
    <dxf>
      <numFmt numFmtId="1" formatCode="0"/>
    </dxf>
    <dxf>
      <numFmt numFmtId="1" formatCode="0"/>
    </dxf>
    <dxf>
      <numFmt numFmtId="1" formatCode="0"/>
    </dxf>
    <dxf>
      <numFmt numFmtId="164" formatCode="_-[$$-409]* #,##0_ ;_-[$$-409]* \-#,##0\ ;_-[$$-409]* &quot;-&quot;??_ ;_-@_ "/>
    </dxf>
    <dxf>
      <numFmt numFmtId="1" formatCode="0"/>
    </dxf>
    <dxf>
      <numFmt numFmtId="1" formatCode="0"/>
    </dxf>
    <dxf>
      <numFmt numFmtId="164" formatCode="_-[$$-409]* #,##0_ ;_-[$$-409]* \-#,##0\ ;_-[$$-409]* &quot;-&quot;??_ ;_-@_ "/>
    </dxf>
    <dxf>
      <numFmt numFmtId="164" formatCode="_-[$$-409]* #,##0_ ;_-[$$-409]* \-#,##0\ ;_-[$$-409]* &quot;-&quot;??_ ;_-@_ "/>
    </dxf>
    <dxf>
      <numFmt numFmtId="1" formatCode="0"/>
    </dxf>
    <dxf>
      <numFmt numFmtId="1"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border outline="0">
        <bottom style="hair">
          <color indexed="64"/>
        </bottom>
      </border>
    </dxf>
    <dxf>
      <font>
        <b/>
        <i val="0"/>
        <strike val="0"/>
        <condense val="0"/>
        <extend val="0"/>
        <outline val="0"/>
        <shadow val="0"/>
        <u val="none"/>
        <vertAlign val="baseline"/>
        <sz val="11"/>
        <color theme="1" tint="4.9989318521683403E-2"/>
        <name val="Calibri"/>
        <family val="2"/>
        <scheme val="minor"/>
      </font>
      <fill>
        <patternFill patternType="solid">
          <fgColor theme="4"/>
          <bgColor theme="0"/>
        </patternFill>
      </fill>
      <border diagonalUp="0" diagonalDown="0" outline="0">
        <left style="hair">
          <color indexed="64"/>
        </left>
        <right style="hair">
          <color indexed="64"/>
        </right>
        <top/>
        <bottom/>
      </border>
    </dxf>
    <dxf>
      <font>
        <sz val="12"/>
      </font>
    </dxf>
    <dxf>
      <font>
        <b/>
      </font>
    </dxf>
    <dxf>
      <font>
        <i/>
      </font>
    </dxf>
    <dxf>
      <border>
        <right style="medium">
          <color indexed="64"/>
        </right>
      </border>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Table!PivotTable16</c:name>
    <c:fmtId val="24"/>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Average Revenue</a:t>
            </a:r>
            <a:r>
              <a:rPr lang="en-US" b="1" baseline="0">
                <a:solidFill>
                  <a:schemeClr val="accent4">
                    <a:lumMod val="75000"/>
                  </a:schemeClr>
                </a:solidFill>
              </a:rPr>
              <a:t> Per Distributor</a:t>
            </a:r>
            <a:endParaRPr lang="en-US" b="1">
              <a:solidFill>
                <a:schemeClr val="accent4">
                  <a:lumMod val="75000"/>
                </a:schemeClr>
              </a:solidFill>
            </a:endParaRPr>
          </a:p>
        </c:rich>
      </c:tx>
      <c:layout>
        <c:manualLayout>
          <c:xMode val="edge"/>
          <c:yMode val="edge"/>
          <c:x val="0.23531933508311467"/>
          <c:y val="1.3888888888888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2700">
            <a:solidFill>
              <a:schemeClr val="accent4">
                <a:lumMod val="75000"/>
              </a:schemeClr>
            </a:solidFill>
            <a:prstDash val="dash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12700">
            <a:solidFill>
              <a:schemeClr val="accent4">
                <a:lumMod val="75000"/>
              </a:schemeClr>
            </a:solidFill>
            <a:prstDash val="dashDot"/>
          </a:ln>
          <a:effectLst/>
        </c:spPr>
      </c:pivotFmt>
    </c:pivotFmts>
    <c:plotArea>
      <c:layout>
        <c:manualLayout>
          <c:layoutTarget val="inner"/>
          <c:xMode val="edge"/>
          <c:yMode val="edge"/>
          <c:x val="0.28457961504811896"/>
          <c:y val="0.1115277777777778"/>
          <c:w val="0.68486482939632543"/>
          <c:h val="0.83754629629629629"/>
        </c:manualLayout>
      </c:layout>
      <c:barChart>
        <c:barDir val="bar"/>
        <c:grouping val="clustered"/>
        <c:varyColors val="0"/>
        <c:ser>
          <c:idx val="0"/>
          <c:order val="0"/>
          <c:tx>
            <c:strRef>
              <c:f>'Pivot Table'!$AE$2</c:f>
              <c:strCache>
                <c:ptCount val="1"/>
                <c:pt idx="0">
                  <c:v>Total</c:v>
                </c:pt>
              </c:strCache>
            </c:strRef>
          </c:tx>
          <c:spPr>
            <a:noFill/>
            <a:ln w="12700">
              <a:solidFill>
                <a:schemeClr val="accent4">
                  <a:lumMod val="75000"/>
                </a:schemeClr>
              </a:solidFill>
              <a:prstDash val="dashDot"/>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Table'!$AD$3:$AD$10</c:f>
              <c:strCache>
                <c:ptCount val="7"/>
                <c:pt idx="0">
                  <c:v>Dreamworks SKG</c:v>
                </c:pt>
                <c:pt idx="1">
                  <c:v>Universal</c:v>
                </c:pt>
                <c:pt idx="2">
                  <c:v>20th Century Fox</c:v>
                </c:pt>
                <c:pt idx="3">
                  <c:v>Sony Pictures</c:v>
                </c:pt>
                <c:pt idx="4">
                  <c:v>Walt Disney</c:v>
                </c:pt>
                <c:pt idx="5">
                  <c:v>Warner Bros.</c:v>
                </c:pt>
                <c:pt idx="6">
                  <c:v>Paramount Pictures</c:v>
                </c:pt>
              </c:strCache>
            </c:strRef>
          </c:cat>
          <c:val>
            <c:numRef>
              <c:f>'Pivot Table'!$AE$3:$AE$10</c:f>
              <c:numCache>
                <c:formatCode>_-[$$-409]* #,##0_ ;_-[$$-409]* \-#,##0\ ;_-[$$-409]* "-"??_ ;_-@_ </c:formatCode>
                <c:ptCount val="7"/>
                <c:pt idx="0">
                  <c:v>8877</c:v>
                </c:pt>
                <c:pt idx="1">
                  <c:v>9117</c:v>
                </c:pt>
                <c:pt idx="2">
                  <c:v>25138.666666666668</c:v>
                </c:pt>
                <c:pt idx="3">
                  <c:v>192722.25</c:v>
                </c:pt>
                <c:pt idx="4">
                  <c:v>2211211.0833333335</c:v>
                </c:pt>
                <c:pt idx="5">
                  <c:v>2470052</c:v>
                </c:pt>
                <c:pt idx="6">
                  <c:v>4161629.5</c:v>
                </c:pt>
              </c:numCache>
            </c:numRef>
          </c:val>
          <c:extLst>
            <c:ext xmlns:c16="http://schemas.microsoft.com/office/drawing/2014/chart" uri="{C3380CC4-5D6E-409C-BE32-E72D297353CC}">
              <c16:uniqueId val="{00000000-9C99-4360-BD1D-EA4426625E86}"/>
            </c:ext>
          </c:extLst>
        </c:ser>
        <c:dLbls>
          <c:showLegendKey val="0"/>
          <c:showVal val="0"/>
          <c:showCatName val="0"/>
          <c:showSerName val="0"/>
          <c:showPercent val="0"/>
          <c:showBubbleSize val="0"/>
        </c:dLbls>
        <c:gapWidth val="182"/>
        <c:axId val="1180158080"/>
        <c:axId val="1180157424"/>
      </c:barChart>
      <c:catAx>
        <c:axId val="118015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80157424"/>
        <c:crosses val="autoZero"/>
        <c:auto val="1"/>
        <c:lblAlgn val="ctr"/>
        <c:lblOffset val="100"/>
        <c:noMultiLvlLbl val="0"/>
      </c:catAx>
      <c:valAx>
        <c:axId val="118015742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8015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Table!PivotTable9</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Table'!$M$2</c:f>
              <c:strCache>
                <c:ptCount val="1"/>
                <c:pt idx="0">
                  <c:v>Total</c:v>
                </c:pt>
              </c:strCache>
            </c:strRef>
          </c:tx>
          <c:spPr>
            <a:solidFill>
              <a:schemeClr val="accent1"/>
            </a:solidFill>
            <a:ln>
              <a:noFill/>
            </a:ln>
            <a:effectLst/>
          </c:spPr>
          <c:invertIfNegative val="0"/>
          <c:cat>
            <c:strRef>
              <c:f>'Pivot Table'!$L$3:$L$6</c:f>
              <c:strCache>
                <c:ptCount val="3"/>
                <c:pt idx="0">
                  <c:v>Drama</c:v>
                </c:pt>
                <c:pt idx="1">
                  <c:v>Adventure</c:v>
                </c:pt>
                <c:pt idx="2">
                  <c:v>Action</c:v>
                </c:pt>
              </c:strCache>
            </c:strRef>
          </c:cat>
          <c:val>
            <c:numRef>
              <c:f>'Pivot Table'!$M$3:$M$6</c:f>
              <c:numCache>
                <c:formatCode>_-[$$-409]* #,##0_ ;_-[$$-409]* \-#,##0\ ;_-[$$-409]* "-"??_ ;_-@_ </c:formatCode>
                <c:ptCount val="3"/>
                <c:pt idx="0">
                  <c:v>2240742</c:v>
                </c:pt>
                <c:pt idx="1">
                  <c:v>13676424</c:v>
                </c:pt>
                <c:pt idx="2">
                  <c:v>29685133</c:v>
                </c:pt>
              </c:numCache>
            </c:numRef>
          </c:val>
          <c:extLst>
            <c:ext xmlns:c16="http://schemas.microsoft.com/office/drawing/2014/chart" uri="{C3380CC4-5D6E-409C-BE32-E72D297353CC}">
              <c16:uniqueId val="{00000000-3749-4407-8A1D-78BEC8FEB79C}"/>
            </c:ext>
          </c:extLst>
        </c:ser>
        <c:dLbls>
          <c:showLegendKey val="0"/>
          <c:showVal val="0"/>
          <c:showCatName val="0"/>
          <c:showSerName val="0"/>
          <c:showPercent val="0"/>
          <c:showBubbleSize val="0"/>
        </c:dLbls>
        <c:gapWidth val="182"/>
        <c:axId val="1175796168"/>
        <c:axId val="1175792888"/>
      </c:barChart>
      <c:catAx>
        <c:axId val="11757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92888"/>
        <c:crosses val="autoZero"/>
        <c:auto val="1"/>
        <c:lblAlgn val="ctr"/>
        <c:lblOffset val="100"/>
        <c:noMultiLvlLbl val="0"/>
      </c:catAx>
      <c:valAx>
        <c:axId val="1175792888"/>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796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Table!PivotTable15</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Table'!$AB$2</c:f>
              <c:strCache>
                <c:ptCount val="1"/>
                <c:pt idx="0">
                  <c:v>Total</c:v>
                </c:pt>
              </c:strCache>
            </c:strRef>
          </c:tx>
          <c:spPr>
            <a:solidFill>
              <a:schemeClr val="accent1"/>
            </a:solidFill>
            <a:ln>
              <a:noFill/>
            </a:ln>
            <a:effectLst/>
          </c:spPr>
          <c:invertIfNegative val="0"/>
          <c:cat>
            <c:strRef>
              <c:f>'Pivot Table'!$AA$3:$AA$8</c:f>
              <c:strCache>
                <c:ptCount val="6"/>
                <c:pt idx="0">
                  <c:v>Average of August (2021)</c:v>
                </c:pt>
                <c:pt idx="1">
                  <c:v>Average of September (2021)</c:v>
                </c:pt>
                <c:pt idx="2">
                  <c:v>Average of October (2021)</c:v>
                </c:pt>
                <c:pt idx="3">
                  <c:v>Average of November (2021)</c:v>
                </c:pt>
                <c:pt idx="4">
                  <c:v>Average of December (2021)</c:v>
                </c:pt>
                <c:pt idx="5">
                  <c:v>Average of January (2022)</c:v>
                </c:pt>
              </c:strCache>
            </c:strRef>
          </c:cat>
          <c:val>
            <c:numRef>
              <c:f>'Pivot Table'!$AB$3:$AB$8</c:f>
              <c:numCache>
                <c:formatCode>_-[$$-409]* #,##0_ ;_-[$$-409]* \-#,##0\ ;_-[$$-409]* "-"??_ ;_-@_ </c:formatCode>
                <c:ptCount val="6"/>
                <c:pt idx="0">
                  <c:v>210996.1851851852</c:v>
                </c:pt>
                <c:pt idx="1">
                  <c:v>205490.44444444444</c:v>
                </c:pt>
                <c:pt idx="2">
                  <c:v>201337.66666666666</c:v>
                </c:pt>
                <c:pt idx="3">
                  <c:v>210586.55555555556</c:v>
                </c:pt>
                <c:pt idx="4">
                  <c:v>427687.48148148146</c:v>
                </c:pt>
                <c:pt idx="5">
                  <c:v>227886.92592592593</c:v>
                </c:pt>
              </c:numCache>
            </c:numRef>
          </c:val>
          <c:extLst>
            <c:ext xmlns:c16="http://schemas.microsoft.com/office/drawing/2014/chart" uri="{C3380CC4-5D6E-409C-BE32-E72D297353CC}">
              <c16:uniqueId val="{00000000-3F8B-4033-8400-9E9A020BD480}"/>
            </c:ext>
          </c:extLst>
        </c:ser>
        <c:dLbls>
          <c:showLegendKey val="0"/>
          <c:showVal val="0"/>
          <c:showCatName val="0"/>
          <c:showSerName val="0"/>
          <c:showPercent val="0"/>
          <c:showBubbleSize val="0"/>
        </c:dLbls>
        <c:gapWidth val="182"/>
        <c:axId val="1163153104"/>
        <c:axId val="1163157040"/>
      </c:barChart>
      <c:catAx>
        <c:axId val="116315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57040"/>
        <c:crosses val="autoZero"/>
        <c:auto val="1"/>
        <c:lblAlgn val="ctr"/>
        <c:lblOffset val="100"/>
        <c:noMultiLvlLbl val="0"/>
      </c:catAx>
      <c:valAx>
        <c:axId val="116315704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5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Table'!$AE$2</c:f>
              <c:strCache>
                <c:ptCount val="1"/>
                <c:pt idx="0">
                  <c:v>Total</c:v>
                </c:pt>
              </c:strCache>
            </c:strRef>
          </c:tx>
          <c:spPr>
            <a:solidFill>
              <a:schemeClr val="accent1"/>
            </a:solidFill>
            <a:ln>
              <a:noFill/>
            </a:ln>
            <a:effectLst/>
          </c:spPr>
          <c:invertIfNegative val="0"/>
          <c:cat>
            <c:strRef>
              <c:f>'Pivot Table'!$AD$3:$AD$10</c:f>
              <c:strCache>
                <c:ptCount val="7"/>
                <c:pt idx="0">
                  <c:v>Dreamworks SKG</c:v>
                </c:pt>
                <c:pt idx="1">
                  <c:v>Universal</c:v>
                </c:pt>
                <c:pt idx="2">
                  <c:v>20th Century Fox</c:v>
                </c:pt>
                <c:pt idx="3">
                  <c:v>Sony Pictures</c:v>
                </c:pt>
                <c:pt idx="4">
                  <c:v>Walt Disney</c:v>
                </c:pt>
                <c:pt idx="5">
                  <c:v>Warner Bros.</c:v>
                </c:pt>
                <c:pt idx="6">
                  <c:v>Paramount Pictures</c:v>
                </c:pt>
              </c:strCache>
            </c:strRef>
          </c:cat>
          <c:val>
            <c:numRef>
              <c:f>'Pivot Table'!$AE$3:$AE$10</c:f>
              <c:numCache>
                <c:formatCode>_-[$$-409]* #,##0_ ;_-[$$-409]* \-#,##0\ ;_-[$$-409]* "-"??_ ;_-@_ </c:formatCode>
                <c:ptCount val="7"/>
                <c:pt idx="0">
                  <c:v>8877</c:v>
                </c:pt>
                <c:pt idx="1">
                  <c:v>9117</c:v>
                </c:pt>
                <c:pt idx="2">
                  <c:v>25138.666666666668</c:v>
                </c:pt>
                <c:pt idx="3">
                  <c:v>192722.25</c:v>
                </c:pt>
                <c:pt idx="4">
                  <c:v>2211211.0833333335</c:v>
                </c:pt>
                <c:pt idx="5">
                  <c:v>2470052</c:v>
                </c:pt>
                <c:pt idx="6">
                  <c:v>4161629.5</c:v>
                </c:pt>
              </c:numCache>
            </c:numRef>
          </c:val>
          <c:extLst>
            <c:ext xmlns:c16="http://schemas.microsoft.com/office/drawing/2014/chart" uri="{C3380CC4-5D6E-409C-BE32-E72D297353CC}">
              <c16:uniqueId val="{00000000-6AF2-4EC7-9678-E35A35278A2E}"/>
            </c:ext>
          </c:extLst>
        </c:ser>
        <c:dLbls>
          <c:showLegendKey val="0"/>
          <c:showVal val="0"/>
          <c:showCatName val="0"/>
          <c:showSerName val="0"/>
          <c:showPercent val="0"/>
          <c:showBubbleSize val="0"/>
        </c:dLbls>
        <c:gapWidth val="182"/>
        <c:axId val="1180158080"/>
        <c:axId val="1180157424"/>
      </c:barChart>
      <c:catAx>
        <c:axId val="118015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57424"/>
        <c:crosses val="autoZero"/>
        <c:auto val="1"/>
        <c:lblAlgn val="ctr"/>
        <c:lblOffset val="100"/>
        <c:noMultiLvlLbl val="0"/>
      </c:catAx>
      <c:valAx>
        <c:axId val="118015742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1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Table!PivotTable17</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Table'!$AK$2</c:f>
              <c:strCache>
                <c:ptCount val="1"/>
                <c:pt idx="0">
                  <c:v>Total</c:v>
                </c:pt>
              </c:strCache>
            </c:strRef>
          </c:tx>
          <c:spPr>
            <a:solidFill>
              <a:schemeClr val="accent1"/>
            </a:solidFill>
            <a:ln>
              <a:noFill/>
            </a:ln>
            <a:effectLst/>
          </c:spPr>
          <c:invertIfNegative val="0"/>
          <c:cat>
            <c:strRef>
              <c:f>'Pivot Table'!$AJ$3:$AJ$6</c:f>
              <c:strCache>
                <c:ptCount val="3"/>
                <c:pt idx="0">
                  <c:v>Adventure</c:v>
                </c:pt>
                <c:pt idx="1">
                  <c:v>Drama</c:v>
                </c:pt>
                <c:pt idx="2">
                  <c:v>Action</c:v>
                </c:pt>
              </c:strCache>
            </c:strRef>
          </c:cat>
          <c:val>
            <c:numRef>
              <c:f>'Pivot Table'!$AK$3:$AK$6</c:f>
              <c:numCache>
                <c:formatCode>_-[$$-409]* #,##0_ ;_-[$$-409]* \-#,##0\ ;_-[$$-409]* "-"??_ ;_-@_ </c:formatCode>
                <c:ptCount val="3"/>
                <c:pt idx="0">
                  <c:v>854776.5</c:v>
                </c:pt>
                <c:pt idx="1">
                  <c:v>2240742</c:v>
                </c:pt>
                <c:pt idx="2">
                  <c:v>2968513.3</c:v>
                </c:pt>
              </c:numCache>
            </c:numRef>
          </c:val>
          <c:extLst>
            <c:ext xmlns:c16="http://schemas.microsoft.com/office/drawing/2014/chart" uri="{C3380CC4-5D6E-409C-BE32-E72D297353CC}">
              <c16:uniqueId val="{00000000-03DE-4BA9-AD96-5BEC5A09552F}"/>
            </c:ext>
          </c:extLst>
        </c:ser>
        <c:dLbls>
          <c:showLegendKey val="0"/>
          <c:showVal val="0"/>
          <c:showCatName val="0"/>
          <c:showSerName val="0"/>
          <c:showPercent val="0"/>
          <c:showBubbleSize val="0"/>
        </c:dLbls>
        <c:gapWidth val="182"/>
        <c:axId val="1168059416"/>
        <c:axId val="1168059744"/>
      </c:barChart>
      <c:catAx>
        <c:axId val="116805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59744"/>
        <c:crosses val="autoZero"/>
        <c:auto val="1"/>
        <c:lblAlgn val="ctr"/>
        <c:lblOffset val="100"/>
        <c:noMultiLvlLbl val="0"/>
      </c:catAx>
      <c:valAx>
        <c:axId val="116805974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5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Table!PivotTable18</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Table'!$AR$2</c:f>
              <c:strCache>
                <c:ptCount val="1"/>
                <c:pt idx="0">
                  <c:v>Sum of Average</c:v>
                </c:pt>
              </c:strCache>
            </c:strRef>
          </c:tx>
          <c:spPr>
            <a:solidFill>
              <a:schemeClr val="accent1"/>
            </a:solidFill>
            <a:ln>
              <a:noFill/>
            </a:ln>
            <a:effectLst/>
          </c:spPr>
          <c:invertIfNegative val="0"/>
          <c:cat>
            <c:strRef>
              <c:f>'Pivot Table'!$AQ$3:$AQ$30</c:f>
              <c:strCache>
                <c:ptCount val="27"/>
                <c:pt idx="0">
                  <c:v>Spider-Man</c:v>
                </c:pt>
                <c:pt idx="1">
                  <c:v>Toy Story 3</c:v>
                </c:pt>
                <c:pt idx="2">
                  <c:v>Star Wars Ep. III: Revenge of the Sith</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Finding Dory</c:v>
                </c:pt>
                <c:pt idx="11">
                  <c:v>Pirates of the Caribbean: Dead Man’s Chest</c:v>
                </c:pt>
                <c:pt idx="12">
                  <c:v>Shang-Chi and the Legend of the Ten Rings</c:v>
                </c:pt>
                <c:pt idx="13">
                  <c:v>Independence Day</c:v>
                </c:pt>
                <c:pt idx="14">
                  <c:v>Star Wars Ep. VII: The Force Awakens</c:v>
                </c:pt>
                <c:pt idx="15">
                  <c:v>Bad Boys For Life</c:v>
                </c:pt>
                <c:pt idx="16">
                  <c:v>Titanic</c:v>
                </c:pt>
                <c:pt idx="17">
                  <c:v>Guardians of the Galaxy</c:v>
                </c:pt>
                <c:pt idx="18">
                  <c:v>Avengers: Endgame</c:v>
                </c:pt>
                <c:pt idx="19">
                  <c:v>Batman Forever</c:v>
                </c:pt>
                <c:pt idx="20">
                  <c:v>Iron Man 3</c:v>
                </c:pt>
                <c:pt idx="21">
                  <c:v>Black Panther</c:v>
                </c:pt>
                <c:pt idx="22">
                  <c:v>Finding Nemo</c:v>
                </c:pt>
                <c:pt idx="23">
                  <c:v>The Avengers</c:v>
                </c:pt>
                <c:pt idx="24">
                  <c:v>Star Wars Ep. VIII: The Last Jedi</c:v>
                </c:pt>
                <c:pt idx="25">
                  <c:v>Transformers: Revenge of the Fallen</c:v>
                </c:pt>
                <c:pt idx="26">
                  <c:v>Harry Potter and the Deathly Hallows: Part II</c:v>
                </c:pt>
              </c:strCache>
            </c:strRef>
          </c:cat>
          <c:val>
            <c:numRef>
              <c:f>'Pivot Table'!$AR$3:$AR$30</c:f>
              <c:numCache>
                <c:formatCode>_-[$$-409]* #,##0_ ;_-[$$-409]* \-#,##0\ ;_-[$$-409]* "-"??_ ;_-@_ </c:formatCode>
                <c:ptCount val="27"/>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6399.5714285714284</c:v>
                </c:pt>
                <c:pt idx="12">
                  <c:v>7335.5714285714284</c:v>
                </c:pt>
                <c:pt idx="13">
                  <c:v>7989.5714285714284</c:v>
                </c:pt>
                <c:pt idx="14">
                  <c:v>7989.5714285714284</c:v>
                </c:pt>
                <c:pt idx="15">
                  <c:v>103812.71428571429</c:v>
                </c:pt>
                <c:pt idx="16">
                  <c:v>104466.71428571429</c:v>
                </c:pt>
                <c:pt idx="17">
                  <c:v>104466.71428571429</c:v>
                </c:pt>
                <c:pt idx="18">
                  <c:v>319452</c:v>
                </c:pt>
                <c:pt idx="19">
                  <c:v>320106</c:v>
                </c:pt>
                <c:pt idx="20">
                  <c:v>320106</c:v>
                </c:pt>
                <c:pt idx="21">
                  <c:v>643262</c:v>
                </c:pt>
                <c:pt idx="22">
                  <c:v>643916</c:v>
                </c:pt>
                <c:pt idx="23">
                  <c:v>643916</c:v>
                </c:pt>
                <c:pt idx="24">
                  <c:v>1083916.2857142857</c:v>
                </c:pt>
                <c:pt idx="25">
                  <c:v>1084570.2857142857</c:v>
                </c:pt>
                <c:pt idx="26">
                  <c:v>1084570.2857142857</c:v>
                </c:pt>
              </c:numCache>
            </c:numRef>
          </c:val>
          <c:extLst>
            <c:ext xmlns:c16="http://schemas.microsoft.com/office/drawing/2014/chart" uri="{C3380CC4-5D6E-409C-BE32-E72D297353CC}">
              <c16:uniqueId val="{00000000-FE13-4E17-9D61-CD5067F2BE9A}"/>
            </c:ext>
          </c:extLst>
        </c:ser>
        <c:ser>
          <c:idx val="1"/>
          <c:order val="1"/>
          <c:tx>
            <c:strRef>
              <c:f>'Pivot Table'!$AS$2</c:f>
              <c:strCache>
                <c:ptCount val="1"/>
                <c:pt idx="0">
                  <c:v>Sum of Totals</c:v>
                </c:pt>
              </c:strCache>
            </c:strRef>
          </c:tx>
          <c:spPr>
            <a:solidFill>
              <a:schemeClr val="accent2"/>
            </a:solidFill>
            <a:ln>
              <a:noFill/>
            </a:ln>
            <a:effectLst/>
          </c:spPr>
          <c:invertIfNegative val="0"/>
          <c:cat>
            <c:strRef>
              <c:f>'Pivot Table'!$AQ$3:$AQ$30</c:f>
              <c:strCache>
                <c:ptCount val="27"/>
                <c:pt idx="0">
                  <c:v>Spider-Man</c:v>
                </c:pt>
                <c:pt idx="1">
                  <c:v>Toy Story 3</c:v>
                </c:pt>
                <c:pt idx="2">
                  <c:v>Star Wars Ep. III: Revenge of the Sith</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Finding Dory</c:v>
                </c:pt>
                <c:pt idx="11">
                  <c:v>Pirates of the Caribbean: Dead Man’s Chest</c:v>
                </c:pt>
                <c:pt idx="12">
                  <c:v>Shang-Chi and the Legend of the Ten Rings</c:v>
                </c:pt>
                <c:pt idx="13">
                  <c:v>Independence Day</c:v>
                </c:pt>
                <c:pt idx="14">
                  <c:v>Star Wars Ep. VII: The Force Awakens</c:v>
                </c:pt>
                <c:pt idx="15">
                  <c:v>Bad Boys For Life</c:v>
                </c:pt>
                <c:pt idx="16">
                  <c:v>Titanic</c:v>
                </c:pt>
                <c:pt idx="17">
                  <c:v>Guardians of the Galaxy</c:v>
                </c:pt>
                <c:pt idx="18">
                  <c:v>Avengers: Endgame</c:v>
                </c:pt>
                <c:pt idx="19">
                  <c:v>Batman Forever</c:v>
                </c:pt>
                <c:pt idx="20">
                  <c:v>Iron Man 3</c:v>
                </c:pt>
                <c:pt idx="21">
                  <c:v>Black Panther</c:v>
                </c:pt>
                <c:pt idx="22">
                  <c:v>Finding Nemo</c:v>
                </c:pt>
                <c:pt idx="23">
                  <c:v>The Avengers</c:v>
                </c:pt>
                <c:pt idx="24">
                  <c:v>Star Wars Ep. VIII: The Last Jedi</c:v>
                </c:pt>
                <c:pt idx="25">
                  <c:v>Transformers: Revenge of the Fallen</c:v>
                </c:pt>
                <c:pt idx="26">
                  <c:v>Harry Potter and the Deathly Hallows: Part II</c:v>
                </c:pt>
              </c:strCache>
            </c:strRef>
          </c:cat>
          <c:val>
            <c:numRef>
              <c:f>'Pivot Table'!$AS$3:$AS$30</c:f>
              <c:numCache>
                <c:formatCode>_-[$$-409]* #,##0_ ;_-[$$-409]* \-#,##0\ ;_-[$$-409]* "-"??_ ;_-@_ </c:formatCode>
                <c:ptCount val="27"/>
                <c:pt idx="0">
                  <c:v>8722</c:v>
                </c:pt>
                <c:pt idx="1">
                  <c:v>8722</c:v>
                </c:pt>
                <c:pt idx="2">
                  <c:v>8722</c:v>
                </c:pt>
                <c:pt idx="3">
                  <c:v>8767</c:v>
                </c:pt>
                <c:pt idx="4">
                  <c:v>8877</c:v>
                </c:pt>
                <c:pt idx="5">
                  <c:v>8897</c:v>
                </c:pt>
                <c:pt idx="6">
                  <c:v>9117</c:v>
                </c:pt>
                <c:pt idx="7">
                  <c:v>10767</c:v>
                </c:pt>
                <c:pt idx="8">
                  <c:v>22657</c:v>
                </c:pt>
                <c:pt idx="9">
                  <c:v>38707</c:v>
                </c:pt>
                <c:pt idx="10">
                  <c:v>44797</c:v>
                </c:pt>
                <c:pt idx="11">
                  <c:v>44797</c:v>
                </c:pt>
                <c:pt idx="12">
                  <c:v>55273</c:v>
                </c:pt>
                <c:pt idx="13">
                  <c:v>55927</c:v>
                </c:pt>
                <c:pt idx="14">
                  <c:v>55927</c:v>
                </c:pt>
                <c:pt idx="15">
                  <c:v>730613</c:v>
                </c:pt>
                <c:pt idx="16">
                  <c:v>731267</c:v>
                </c:pt>
                <c:pt idx="17">
                  <c:v>731267</c:v>
                </c:pt>
                <c:pt idx="18">
                  <c:v>2240088</c:v>
                </c:pt>
                <c:pt idx="19">
                  <c:v>2240742</c:v>
                </c:pt>
                <c:pt idx="20">
                  <c:v>2240742</c:v>
                </c:pt>
                <c:pt idx="21">
                  <c:v>4506758</c:v>
                </c:pt>
                <c:pt idx="22">
                  <c:v>4507412</c:v>
                </c:pt>
                <c:pt idx="23">
                  <c:v>4507412</c:v>
                </c:pt>
                <c:pt idx="24">
                  <c:v>7591338</c:v>
                </c:pt>
                <c:pt idx="25">
                  <c:v>7591992</c:v>
                </c:pt>
                <c:pt idx="26">
                  <c:v>7591992</c:v>
                </c:pt>
              </c:numCache>
            </c:numRef>
          </c:val>
          <c:extLst>
            <c:ext xmlns:c16="http://schemas.microsoft.com/office/drawing/2014/chart" uri="{C3380CC4-5D6E-409C-BE32-E72D297353CC}">
              <c16:uniqueId val="{00000001-FE13-4E17-9D61-CD5067F2BE9A}"/>
            </c:ext>
          </c:extLst>
        </c:ser>
        <c:dLbls>
          <c:showLegendKey val="0"/>
          <c:showVal val="0"/>
          <c:showCatName val="0"/>
          <c:showSerName val="0"/>
          <c:showPercent val="0"/>
          <c:showBubbleSize val="0"/>
        </c:dLbls>
        <c:gapWidth val="182"/>
        <c:axId val="1194384776"/>
        <c:axId val="1194385104"/>
      </c:barChart>
      <c:catAx>
        <c:axId val="1194384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85104"/>
        <c:crosses val="autoZero"/>
        <c:auto val="1"/>
        <c:lblAlgn val="ctr"/>
        <c:lblOffset val="100"/>
        <c:noMultiLvlLbl val="0"/>
      </c:catAx>
      <c:valAx>
        <c:axId val="1194385104"/>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84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c:name>
    <c:fmtId val="4"/>
  </c:pivotSource>
  <c:chart>
    <c:title>
      <c:tx>
        <c:rich>
          <a:bodyPr rot="0" spcFirstLastPara="1" vertOverflow="ellipsis" vert="horz" wrap="square" anchor="ctr" anchorCtr="1"/>
          <a:lstStyle/>
          <a:p>
            <a:pPr>
              <a:defRPr sz="1600" b="1" i="0" u="none" strike="noStrike" kern="1200" spc="0" baseline="0">
                <a:solidFill>
                  <a:schemeClr val="accent4">
                    <a:lumMod val="75000"/>
                  </a:schemeClr>
                </a:solidFill>
                <a:latin typeface="+mn-lt"/>
                <a:ea typeface="+mn-ea"/>
                <a:cs typeface="+mn-cs"/>
              </a:defRPr>
            </a:pPr>
            <a:r>
              <a:rPr lang="en-US" sz="1600" b="1">
                <a:solidFill>
                  <a:schemeClr val="accent4">
                    <a:lumMod val="75000"/>
                  </a:schemeClr>
                </a:solidFill>
              </a:rPr>
              <a:t>Total Revenue By Month</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dLbl>
          <c:idx val="0"/>
          <c:spPr>
            <a:noFill/>
            <a:ln>
              <a:noFill/>
            </a:ln>
            <a:effectLst/>
          </c:spPr>
          <c:txPr>
            <a:bodyPr rot="-2340000" spcFirstLastPara="1" vertOverflow="overflow" horzOverflow="overflow"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4"/>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5"/>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6"/>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7"/>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8"/>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
        <c:idx val="9"/>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pivotFmt>
    </c:pivotFmts>
    <c:plotArea>
      <c:layout/>
      <c:lineChart>
        <c:grouping val="standard"/>
        <c:varyColors val="0"/>
        <c:ser>
          <c:idx val="0"/>
          <c:order val="0"/>
          <c:tx>
            <c:strRef>
              <c:f>'Pivot Table'!$B$3</c:f>
              <c:strCache>
                <c:ptCount val="1"/>
                <c:pt idx="0">
                  <c:v>Total</c:v>
                </c:pt>
              </c:strCache>
            </c:strRef>
          </c:tx>
          <c:spPr>
            <a:ln w="12700" cap="rnd">
              <a:solidFill>
                <a:schemeClr val="accent4">
                  <a:lumMod val="75000"/>
                </a:schemeClr>
              </a:solidFill>
              <a:prstDash val="sysDash"/>
              <a:round/>
              <a:tailEnd type="diamond"/>
            </a:ln>
            <a:effectLst/>
          </c:spPr>
          <c:marker>
            <c:symbol val="square"/>
            <c:size val="8"/>
            <c:spPr>
              <a:solidFill>
                <a:schemeClr val="tx1">
                  <a:lumMod val="75000"/>
                  <a:lumOff val="25000"/>
                </a:schemeClr>
              </a:solidFill>
              <a:ln w="12700">
                <a:solidFill>
                  <a:schemeClr val="accent4">
                    <a:lumMod val="75000"/>
                  </a:schemeClr>
                </a:solidFill>
                <a:prstDash val="sysDash"/>
              </a:ln>
              <a:effectLst/>
            </c:spPr>
          </c:marker>
          <c:dLbls>
            <c:spPr>
              <a:noFill/>
              <a:ln>
                <a:noFill/>
              </a:ln>
              <a:effectLst/>
            </c:spPr>
            <c:txPr>
              <a:bodyPr rot="-2340000" spcFirstLastPara="1" vertOverflow="overflow" horzOverflow="overflow" wrap="square" lIns="38100" tIns="19050" rIns="38100" bIns="19050" anchor="t" anchorCtr="0">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7"/>
                <c:pt idx="0">
                  <c:v>Sum of July (2021)</c:v>
                </c:pt>
                <c:pt idx="1">
                  <c:v>Sum of August (2021)</c:v>
                </c:pt>
                <c:pt idx="2">
                  <c:v>Sum of September (2021)</c:v>
                </c:pt>
                <c:pt idx="3">
                  <c:v>Sum of October (2021)</c:v>
                </c:pt>
                <c:pt idx="4">
                  <c:v>Sum of November (2021)</c:v>
                </c:pt>
                <c:pt idx="5">
                  <c:v>Sum of December (2021)</c:v>
                </c:pt>
                <c:pt idx="6">
                  <c:v>Sum of January (2022)</c:v>
                </c:pt>
              </c:strCache>
            </c:strRef>
          </c:cat>
          <c:val>
            <c:numRef>
              <c:f>'Pivot Table'!$B$4:$B$10</c:f>
              <c:numCache>
                <c:formatCode>_-[$$-409]* #,##0_ ;_-[$$-409]* \-#,##0\ ;_-[$$-409]* "-"??_ ;_-@_ </c:formatCode>
                <c:ptCount val="7"/>
                <c:pt idx="0">
                  <c:v>5426682</c:v>
                </c:pt>
                <c:pt idx="1">
                  <c:v>5696897</c:v>
                </c:pt>
                <c:pt idx="2">
                  <c:v>5548242</c:v>
                </c:pt>
                <c:pt idx="3">
                  <c:v>5436117</c:v>
                </c:pt>
                <c:pt idx="4">
                  <c:v>5685837</c:v>
                </c:pt>
                <c:pt idx="5">
                  <c:v>11547562</c:v>
                </c:pt>
                <c:pt idx="6">
                  <c:v>6152947</c:v>
                </c:pt>
              </c:numCache>
            </c:numRef>
          </c:val>
          <c:smooth val="0"/>
          <c:extLst>
            <c:ext xmlns:c16="http://schemas.microsoft.com/office/drawing/2014/chart" uri="{C3380CC4-5D6E-409C-BE32-E72D297353CC}">
              <c16:uniqueId val="{00000000-6301-40E4-9B5E-4E4ADE87393C}"/>
            </c:ext>
          </c:extLst>
        </c:ser>
        <c:dLbls>
          <c:showLegendKey val="0"/>
          <c:showVal val="0"/>
          <c:showCatName val="0"/>
          <c:showSerName val="0"/>
          <c:showPercent val="0"/>
          <c:showBubbleSize val="0"/>
        </c:dLbls>
        <c:marker val="1"/>
        <c:smooth val="0"/>
        <c:axId val="1147491136"/>
        <c:axId val="1147492120"/>
      </c:lineChart>
      <c:catAx>
        <c:axId val="11474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050" b="1" i="0" u="none" strike="noStrike" kern="1200" baseline="0">
                <a:solidFill>
                  <a:schemeClr val="tx1">
                    <a:lumMod val="65000"/>
                    <a:lumOff val="35000"/>
                  </a:schemeClr>
                </a:solidFill>
                <a:latin typeface="+mn-lt"/>
                <a:ea typeface="+mn-ea"/>
                <a:cs typeface="+mn-cs"/>
              </a:defRPr>
            </a:pPr>
            <a:endParaRPr lang="en-US"/>
          </a:p>
        </c:txPr>
        <c:crossAx val="1147492120"/>
        <c:crosses val="autoZero"/>
        <c:auto val="1"/>
        <c:lblAlgn val="ctr"/>
        <c:lblOffset val="100"/>
        <c:noMultiLvlLbl val="0"/>
      </c:catAx>
      <c:valAx>
        <c:axId val="1147492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4749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Table!PivotTable8</c:name>
    <c:fmtId val="8"/>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Revenue By Distributor</a:t>
            </a:r>
          </a:p>
        </c:rich>
      </c:tx>
      <c:layout>
        <c:manualLayout>
          <c:xMode val="edge"/>
          <c:yMode val="edge"/>
          <c:x val="0.28691326530612243"/>
          <c:y val="1.99468085106382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21778081311264"/>
          <c:y val="0.15352393617021279"/>
          <c:w val="0.77778221918688739"/>
          <c:h val="0.81191311358686546"/>
        </c:manualLayout>
      </c:layout>
      <c:barChart>
        <c:barDir val="bar"/>
        <c:grouping val="clustered"/>
        <c:varyColors val="0"/>
        <c:ser>
          <c:idx val="0"/>
          <c:order val="0"/>
          <c:tx>
            <c:strRef>
              <c:f>'Pivot Table'!$J$2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Table'!$I$3:$I$10</c:f>
              <c:strCache>
                <c:ptCount val="7"/>
                <c:pt idx="0">
                  <c:v>Dreamworks SKG</c:v>
                </c:pt>
                <c:pt idx="1">
                  <c:v>Universal</c:v>
                </c:pt>
                <c:pt idx="2">
                  <c:v>20th Century Fox</c:v>
                </c:pt>
                <c:pt idx="3">
                  <c:v>Sony Pictures</c:v>
                </c:pt>
                <c:pt idx="4">
                  <c:v>Paramount Pictures</c:v>
                </c:pt>
                <c:pt idx="5">
                  <c:v>Warner Bros.</c:v>
                </c:pt>
                <c:pt idx="6">
                  <c:v>Walt Disney</c:v>
                </c:pt>
              </c:strCache>
            </c:strRef>
          </c:cat>
          <c:val>
            <c:numRef>
              <c:f>'Pivot Table'!$J$3:$J$10</c:f>
              <c:numCache>
                <c:formatCode>_-[$$-409]* #,##0_ ;_-[$$-409]* \-#,##0\ ;_-[$$-409]* "-"??_ ;_-@_ </c:formatCode>
                <c:ptCount val="7"/>
                <c:pt idx="0">
                  <c:v>8877</c:v>
                </c:pt>
                <c:pt idx="1">
                  <c:v>9117</c:v>
                </c:pt>
                <c:pt idx="2">
                  <c:v>75416</c:v>
                </c:pt>
                <c:pt idx="3">
                  <c:v>770889</c:v>
                </c:pt>
                <c:pt idx="4">
                  <c:v>8323259</c:v>
                </c:pt>
                <c:pt idx="5">
                  <c:v>9880208</c:v>
                </c:pt>
                <c:pt idx="6">
                  <c:v>26534533</c:v>
                </c:pt>
              </c:numCache>
            </c:numRef>
          </c:val>
          <c:extLst>
            <c:ext xmlns:c16="http://schemas.microsoft.com/office/drawing/2014/chart" uri="{C3380CC4-5D6E-409C-BE32-E72D297353CC}">
              <c16:uniqueId val="{00000000-E2B3-4EC6-B786-39A4EB30399D}"/>
            </c:ext>
          </c:extLst>
        </c:ser>
        <c:dLbls>
          <c:showLegendKey val="0"/>
          <c:showVal val="0"/>
          <c:showCatName val="0"/>
          <c:showSerName val="0"/>
          <c:showPercent val="0"/>
          <c:showBubbleSize val="0"/>
        </c:dLbls>
        <c:gapWidth val="182"/>
        <c:axId val="1163152776"/>
        <c:axId val="1163156056"/>
      </c:barChart>
      <c:catAx>
        <c:axId val="1163152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63156056"/>
        <c:crosses val="autoZero"/>
        <c:auto val="1"/>
        <c:lblAlgn val="ctr"/>
        <c:lblOffset val="100"/>
        <c:noMultiLvlLbl val="0"/>
      </c:catAx>
      <c:valAx>
        <c:axId val="1163156056"/>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63152776"/>
        <c:crosses val="autoZero"/>
        <c:crossBetween val="between"/>
      </c:valAx>
      <c:spPr>
        <a:solidFill>
          <a:schemeClr val="bg1">
            <a:lumMod val="85000"/>
          </a:schemeClr>
        </a:solid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Table!PivotTable9</c:name>
    <c:fmtId val="19"/>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Total Revenue By Genre</a:t>
            </a:r>
          </a:p>
        </c:rich>
      </c:tx>
      <c:layout>
        <c:manualLayout>
          <c:xMode val="edge"/>
          <c:yMode val="edge"/>
          <c:x val="0.3735360504835063"/>
          <c:y val="1.44442172001227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0214170021008"/>
          <c:y val="0.1793019480519481"/>
          <c:w val="0.8639785829978992"/>
          <c:h val="0.78823051948051948"/>
        </c:manualLayout>
      </c:layout>
      <c:barChart>
        <c:barDir val="bar"/>
        <c:grouping val="clustered"/>
        <c:varyColors val="0"/>
        <c:ser>
          <c:idx val="0"/>
          <c:order val="0"/>
          <c:tx>
            <c:strRef>
              <c:f>'Pivot Table'!$M$2</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Table'!$L$3:$L$6</c:f>
              <c:strCache>
                <c:ptCount val="3"/>
                <c:pt idx="0">
                  <c:v>Drama</c:v>
                </c:pt>
                <c:pt idx="1">
                  <c:v>Adventure</c:v>
                </c:pt>
                <c:pt idx="2">
                  <c:v>Action</c:v>
                </c:pt>
              </c:strCache>
            </c:strRef>
          </c:cat>
          <c:val>
            <c:numRef>
              <c:f>'Pivot Table'!$M$3:$M$6</c:f>
              <c:numCache>
                <c:formatCode>_-[$$-409]* #,##0_ ;_-[$$-409]* \-#,##0\ ;_-[$$-409]* "-"??_ ;_-@_ </c:formatCode>
                <c:ptCount val="3"/>
                <c:pt idx="0">
                  <c:v>2240742</c:v>
                </c:pt>
                <c:pt idx="1">
                  <c:v>13676424</c:v>
                </c:pt>
                <c:pt idx="2">
                  <c:v>29685133</c:v>
                </c:pt>
              </c:numCache>
            </c:numRef>
          </c:val>
          <c:extLst>
            <c:ext xmlns:c16="http://schemas.microsoft.com/office/drawing/2014/chart" uri="{C3380CC4-5D6E-409C-BE32-E72D297353CC}">
              <c16:uniqueId val="{00000000-893B-4A84-A547-E273D447F980}"/>
            </c:ext>
          </c:extLst>
        </c:ser>
        <c:dLbls>
          <c:showLegendKey val="0"/>
          <c:showVal val="0"/>
          <c:showCatName val="0"/>
          <c:showSerName val="0"/>
          <c:showPercent val="0"/>
          <c:showBubbleSize val="0"/>
        </c:dLbls>
        <c:gapWidth val="182"/>
        <c:axId val="1175796168"/>
        <c:axId val="1175792888"/>
      </c:barChart>
      <c:catAx>
        <c:axId val="117579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5792888"/>
        <c:crosses val="autoZero"/>
        <c:auto val="1"/>
        <c:lblAlgn val="ctr"/>
        <c:lblOffset val="100"/>
        <c:noMultiLvlLbl val="0"/>
      </c:catAx>
      <c:valAx>
        <c:axId val="1175792888"/>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75796168"/>
        <c:crosses val="autoZero"/>
        <c:crossBetween val="between"/>
      </c:valAx>
      <c:spPr>
        <a:solidFill>
          <a:schemeClr val="bg1">
            <a:lumMod val="85000"/>
          </a:schemeClr>
        </a:solidFill>
        <a:ln>
          <a:solidFill>
            <a:schemeClr val="bg1">
              <a:lumMod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Table!PivotTable15</c:name>
    <c:fmtId val="25"/>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Average Revenue Per Month</a:t>
            </a:r>
          </a:p>
        </c:rich>
      </c:tx>
      <c:layout>
        <c:manualLayout>
          <c:xMode val="edge"/>
          <c:yMode val="edge"/>
          <c:x val="0.34898204077230072"/>
          <c:y val="4.098360655737705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2700">
            <a:solidFill>
              <a:schemeClr val="accent4">
                <a:lumMod val="75000"/>
              </a:schemeClr>
            </a:solidFill>
            <a:prstDash val="dash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Table'!$AB$2</c:f>
              <c:strCache>
                <c:ptCount val="1"/>
                <c:pt idx="0">
                  <c:v>Total</c:v>
                </c:pt>
              </c:strCache>
            </c:strRef>
          </c:tx>
          <c:spPr>
            <a:noFill/>
            <a:ln w="12700">
              <a:solidFill>
                <a:schemeClr val="accent4">
                  <a:lumMod val="75000"/>
                </a:schemeClr>
              </a:solidFill>
              <a:prstDash val="dashDot"/>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Table'!$AA$3:$AA$8</c:f>
              <c:strCache>
                <c:ptCount val="6"/>
                <c:pt idx="0">
                  <c:v>Average of August (2021)</c:v>
                </c:pt>
                <c:pt idx="1">
                  <c:v>Average of September (2021)</c:v>
                </c:pt>
                <c:pt idx="2">
                  <c:v>Average of October (2021)</c:v>
                </c:pt>
                <c:pt idx="3">
                  <c:v>Average of November (2021)</c:v>
                </c:pt>
                <c:pt idx="4">
                  <c:v>Average of December (2021)</c:v>
                </c:pt>
                <c:pt idx="5">
                  <c:v>Average of January (2022)</c:v>
                </c:pt>
              </c:strCache>
            </c:strRef>
          </c:cat>
          <c:val>
            <c:numRef>
              <c:f>'Pivot Table'!$AB$3:$AB$8</c:f>
              <c:numCache>
                <c:formatCode>_-[$$-409]* #,##0_ ;_-[$$-409]* \-#,##0\ ;_-[$$-409]* "-"??_ ;_-@_ </c:formatCode>
                <c:ptCount val="6"/>
                <c:pt idx="0">
                  <c:v>210996.1851851852</c:v>
                </c:pt>
                <c:pt idx="1">
                  <c:v>205490.44444444444</c:v>
                </c:pt>
                <c:pt idx="2">
                  <c:v>201337.66666666666</c:v>
                </c:pt>
                <c:pt idx="3">
                  <c:v>210586.55555555556</c:v>
                </c:pt>
                <c:pt idx="4">
                  <c:v>427687.48148148146</c:v>
                </c:pt>
                <c:pt idx="5">
                  <c:v>227886.92592592593</c:v>
                </c:pt>
              </c:numCache>
            </c:numRef>
          </c:val>
          <c:extLst>
            <c:ext xmlns:c16="http://schemas.microsoft.com/office/drawing/2014/chart" uri="{C3380CC4-5D6E-409C-BE32-E72D297353CC}">
              <c16:uniqueId val="{00000000-6514-47BC-A709-D7D6CAF9B689}"/>
            </c:ext>
          </c:extLst>
        </c:ser>
        <c:dLbls>
          <c:showLegendKey val="0"/>
          <c:showVal val="0"/>
          <c:showCatName val="0"/>
          <c:showSerName val="0"/>
          <c:showPercent val="0"/>
          <c:showBubbleSize val="0"/>
        </c:dLbls>
        <c:gapWidth val="182"/>
        <c:axId val="1163153104"/>
        <c:axId val="1163157040"/>
      </c:barChart>
      <c:catAx>
        <c:axId val="116315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63157040"/>
        <c:crosses val="autoZero"/>
        <c:auto val="1"/>
        <c:lblAlgn val="ctr"/>
        <c:lblOffset val="100"/>
        <c:noMultiLvlLbl val="0"/>
      </c:catAx>
      <c:valAx>
        <c:axId val="1163157040"/>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63153104"/>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Table!PivotTable17</c:name>
    <c:fmtId val="29"/>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Average</a:t>
            </a:r>
            <a:r>
              <a:rPr lang="en-US" b="1" baseline="0">
                <a:solidFill>
                  <a:schemeClr val="accent4">
                    <a:lumMod val="75000"/>
                  </a:schemeClr>
                </a:solidFill>
              </a:rPr>
              <a:t> Revenue Per Genre</a:t>
            </a:r>
            <a:endParaRPr lang="en-US" b="1">
              <a:solidFill>
                <a:schemeClr val="accent4">
                  <a:lumMod val="75000"/>
                </a:schemeClr>
              </a:solidFill>
            </a:endParaRPr>
          </a:p>
        </c:rich>
      </c:tx>
      <c:layout>
        <c:manualLayout>
          <c:xMode val="edge"/>
          <c:yMode val="edge"/>
          <c:x val="0.27234011373578304"/>
          <c:y val="1.38888888888888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12700">
            <a:solidFill>
              <a:schemeClr val="accent4">
                <a:lumMod val="75000"/>
              </a:schemeClr>
            </a:solidFill>
            <a:prstDash val="dash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Table'!$AK$2</c:f>
              <c:strCache>
                <c:ptCount val="1"/>
                <c:pt idx="0">
                  <c:v>Total</c:v>
                </c:pt>
              </c:strCache>
            </c:strRef>
          </c:tx>
          <c:spPr>
            <a:noFill/>
            <a:ln w="12700">
              <a:solidFill>
                <a:schemeClr val="accent4">
                  <a:lumMod val="75000"/>
                </a:schemeClr>
              </a:solidFill>
              <a:prstDash val="dashDot"/>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Table'!$AJ$3:$AJ$6</c:f>
              <c:strCache>
                <c:ptCount val="3"/>
                <c:pt idx="0">
                  <c:v>Adventure</c:v>
                </c:pt>
                <c:pt idx="1">
                  <c:v>Drama</c:v>
                </c:pt>
                <c:pt idx="2">
                  <c:v>Action</c:v>
                </c:pt>
              </c:strCache>
            </c:strRef>
          </c:cat>
          <c:val>
            <c:numRef>
              <c:f>'Pivot Table'!$AK$3:$AK$6</c:f>
              <c:numCache>
                <c:formatCode>_-[$$-409]* #,##0_ ;_-[$$-409]* \-#,##0\ ;_-[$$-409]* "-"??_ ;_-@_ </c:formatCode>
                <c:ptCount val="3"/>
                <c:pt idx="0">
                  <c:v>854776.5</c:v>
                </c:pt>
                <c:pt idx="1">
                  <c:v>2240742</c:v>
                </c:pt>
                <c:pt idx="2">
                  <c:v>2968513.3</c:v>
                </c:pt>
              </c:numCache>
            </c:numRef>
          </c:val>
          <c:extLst>
            <c:ext xmlns:c16="http://schemas.microsoft.com/office/drawing/2014/chart" uri="{C3380CC4-5D6E-409C-BE32-E72D297353CC}">
              <c16:uniqueId val="{00000000-B644-4022-B899-36F51A44560D}"/>
            </c:ext>
          </c:extLst>
        </c:ser>
        <c:dLbls>
          <c:showLegendKey val="0"/>
          <c:showVal val="0"/>
          <c:showCatName val="0"/>
          <c:showSerName val="0"/>
          <c:showPercent val="0"/>
          <c:showBubbleSize val="0"/>
        </c:dLbls>
        <c:gapWidth val="182"/>
        <c:axId val="1168059416"/>
        <c:axId val="1168059744"/>
      </c:barChart>
      <c:catAx>
        <c:axId val="116805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59744"/>
        <c:crosses val="autoZero"/>
        <c:auto val="1"/>
        <c:lblAlgn val="ctr"/>
        <c:lblOffset val="100"/>
        <c:noMultiLvlLbl val="0"/>
      </c:catAx>
      <c:valAx>
        <c:axId val="116805974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6805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Table!PivotTable18</c:name>
    <c:fmtId val="35"/>
  </c:pivotSource>
  <c:chart>
    <c:title>
      <c:tx>
        <c:rich>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r>
              <a:rPr lang="en-GB" b="1">
                <a:solidFill>
                  <a:schemeClr val="accent4">
                    <a:lumMod val="75000"/>
                  </a:schemeClr>
                </a:solidFill>
              </a:rPr>
              <a:t>Total</a:t>
            </a:r>
            <a:r>
              <a:rPr lang="en-GB" b="1" baseline="0">
                <a:solidFill>
                  <a:schemeClr val="accent4">
                    <a:lumMod val="75000"/>
                  </a:schemeClr>
                </a:solidFill>
              </a:rPr>
              <a:t> and Average Revenue Per Movie</a:t>
            </a:r>
            <a:endParaRPr lang="en-GB" b="1">
              <a:solidFill>
                <a:schemeClr val="accent4">
                  <a:lumMod val="75000"/>
                </a:schemeClr>
              </a:solidFill>
            </a:endParaRPr>
          </a:p>
        </c:rich>
      </c:tx>
      <c:layout>
        <c:manualLayout>
          <c:xMode val="edge"/>
          <c:yMode val="edge"/>
          <c:x val="0.20299303963586829"/>
          <c:y val="9.4458438287153661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65000"/>
              <a:lumOff val="3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solidFill>
              <a:schemeClr val="accent2"/>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4">
              <a:lumMod val="75000"/>
            </a:schemeClr>
          </a:solidFill>
          <a:ln>
            <a:solidFill>
              <a:schemeClr val="accent2"/>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96673965826316"/>
          <c:y val="5.755128312848088E-2"/>
          <c:w val="0.68703326034173684"/>
          <c:h val="0.8774433755041291"/>
        </c:manualLayout>
      </c:layout>
      <c:barChart>
        <c:barDir val="bar"/>
        <c:grouping val="clustered"/>
        <c:varyColors val="0"/>
        <c:ser>
          <c:idx val="0"/>
          <c:order val="0"/>
          <c:tx>
            <c:strRef>
              <c:f>'Pivot Table'!$AR$2</c:f>
              <c:strCache>
                <c:ptCount val="1"/>
                <c:pt idx="0">
                  <c:v>Sum of Average</c:v>
                </c:pt>
              </c:strCache>
            </c:strRef>
          </c:tx>
          <c:spPr>
            <a:solidFill>
              <a:schemeClr val="tx1">
                <a:lumMod val="65000"/>
                <a:lumOff val="3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Table'!$AQ$3:$AQ$30</c:f>
              <c:strCache>
                <c:ptCount val="27"/>
                <c:pt idx="0">
                  <c:v>Spider-Man</c:v>
                </c:pt>
                <c:pt idx="1">
                  <c:v>Toy Story 3</c:v>
                </c:pt>
                <c:pt idx="2">
                  <c:v>Star Wars Ep. III: Revenge of the Sith</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Finding Dory</c:v>
                </c:pt>
                <c:pt idx="11">
                  <c:v>Pirates of the Caribbean: Dead Man’s Chest</c:v>
                </c:pt>
                <c:pt idx="12">
                  <c:v>Shang-Chi and the Legend of the Ten Rings</c:v>
                </c:pt>
                <c:pt idx="13">
                  <c:v>Independence Day</c:v>
                </c:pt>
                <c:pt idx="14">
                  <c:v>Star Wars Ep. VII: The Force Awakens</c:v>
                </c:pt>
                <c:pt idx="15">
                  <c:v>Bad Boys For Life</c:v>
                </c:pt>
                <c:pt idx="16">
                  <c:v>Titanic</c:v>
                </c:pt>
                <c:pt idx="17">
                  <c:v>Guardians of the Galaxy</c:v>
                </c:pt>
                <c:pt idx="18">
                  <c:v>Avengers: Endgame</c:v>
                </c:pt>
                <c:pt idx="19">
                  <c:v>Batman Forever</c:v>
                </c:pt>
                <c:pt idx="20">
                  <c:v>Iron Man 3</c:v>
                </c:pt>
                <c:pt idx="21">
                  <c:v>Black Panther</c:v>
                </c:pt>
                <c:pt idx="22">
                  <c:v>Finding Nemo</c:v>
                </c:pt>
                <c:pt idx="23">
                  <c:v>The Avengers</c:v>
                </c:pt>
                <c:pt idx="24">
                  <c:v>Star Wars Ep. VIII: The Last Jedi</c:v>
                </c:pt>
                <c:pt idx="25">
                  <c:v>Transformers: Revenge of the Fallen</c:v>
                </c:pt>
                <c:pt idx="26">
                  <c:v>Harry Potter and the Deathly Hallows: Part II</c:v>
                </c:pt>
              </c:strCache>
            </c:strRef>
          </c:cat>
          <c:val>
            <c:numRef>
              <c:f>'Pivot Table'!$AR$3:$AR$30</c:f>
              <c:numCache>
                <c:formatCode>_-[$$-409]* #,##0_ ;_-[$$-409]* \-#,##0\ ;_-[$$-409]* "-"??_ ;_-@_ </c:formatCode>
                <c:ptCount val="27"/>
                <c:pt idx="0">
                  <c:v>1246</c:v>
                </c:pt>
                <c:pt idx="1">
                  <c:v>1246</c:v>
                </c:pt>
                <c:pt idx="2">
                  <c:v>1246</c:v>
                </c:pt>
                <c:pt idx="3">
                  <c:v>1252.4285714285713</c:v>
                </c:pt>
                <c:pt idx="4">
                  <c:v>1268.1428571428571</c:v>
                </c:pt>
                <c:pt idx="5">
                  <c:v>1271</c:v>
                </c:pt>
                <c:pt idx="6">
                  <c:v>1302.4285714285713</c:v>
                </c:pt>
                <c:pt idx="7">
                  <c:v>1538.1428571428571</c:v>
                </c:pt>
                <c:pt idx="8">
                  <c:v>3236.7142857142858</c:v>
                </c:pt>
                <c:pt idx="9">
                  <c:v>5529.5714285714284</c:v>
                </c:pt>
                <c:pt idx="10">
                  <c:v>6399.5714285714284</c:v>
                </c:pt>
                <c:pt idx="11">
                  <c:v>6399.5714285714284</c:v>
                </c:pt>
                <c:pt idx="12">
                  <c:v>7335.5714285714284</c:v>
                </c:pt>
                <c:pt idx="13">
                  <c:v>7989.5714285714284</c:v>
                </c:pt>
                <c:pt idx="14">
                  <c:v>7989.5714285714284</c:v>
                </c:pt>
                <c:pt idx="15">
                  <c:v>103812.71428571429</c:v>
                </c:pt>
                <c:pt idx="16">
                  <c:v>104466.71428571429</c:v>
                </c:pt>
                <c:pt idx="17">
                  <c:v>104466.71428571429</c:v>
                </c:pt>
                <c:pt idx="18">
                  <c:v>319452</c:v>
                </c:pt>
                <c:pt idx="19">
                  <c:v>320106</c:v>
                </c:pt>
                <c:pt idx="20">
                  <c:v>320106</c:v>
                </c:pt>
                <c:pt idx="21">
                  <c:v>643262</c:v>
                </c:pt>
                <c:pt idx="22">
                  <c:v>643916</c:v>
                </c:pt>
                <c:pt idx="23">
                  <c:v>643916</c:v>
                </c:pt>
                <c:pt idx="24">
                  <c:v>1083916.2857142857</c:v>
                </c:pt>
                <c:pt idx="25">
                  <c:v>1084570.2857142857</c:v>
                </c:pt>
                <c:pt idx="26">
                  <c:v>1084570.2857142857</c:v>
                </c:pt>
              </c:numCache>
            </c:numRef>
          </c:val>
          <c:extLst>
            <c:ext xmlns:c16="http://schemas.microsoft.com/office/drawing/2014/chart" uri="{C3380CC4-5D6E-409C-BE32-E72D297353CC}">
              <c16:uniqueId val="{00000000-4BFE-479C-BCFB-CBAA727EF3CD}"/>
            </c:ext>
          </c:extLst>
        </c:ser>
        <c:ser>
          <c:idx val="1"/>
          <c:order val="1"/>
          <c:tx>
            <c:strRef>
              <c:f>'Pivot Table'!$AS$2</c:f>
              <c:strCache>
                <c:ptCount val="1"/>
                <c:pt idx="0">
                  <c:v>Sum of Totals</c:v>
                </c:pt>
              </c:strCache>
            </c:strRef>
          </c:tx>
          <c:spPr>
            <a:solidFill>
              <a:schemeClr val="accent4">
                <a:lumMod val="75000"/>
              </a:schemeClr>
            </a:solidFill>
            <a:ln>
              <a:solidFill>
                <a:schemeClr val="accent2"/>
              </a:solid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Table'!$AQ$3:$AQ$30</c:f>
              <c:strCache>
                <c:ptCount val="27"/>
                <c:pt idx="0">
                  <c:v>Spider-Man</c:v>
                </c:pt>
                <c:pt idx="1">
                  <c:v>Toy Story 3</c:v>
                </c:pt>
                <c:pt idx="2">
                  <c:v>Star Wars Ep. III: Revenge of the Sith</c:v>
                </c:pt>
                <c:pt idx="3">
                  <c:v>The Dark Knight</c:v>
                </c:pt>
                <c:pt idx="4">
                  <c:v>Shrek 2</c:v>
                </c:pt>
                <c:pt idx="5">
                  <c:v>Spider-Man 3</c:v>
                </c:pt>
                <c:pt idx="6">
                  <c:v>How the Grinch Stole Christmas</c:v>
                </c:pt>
                <c:pt idx="7">
                  <c:v>Star Wars Ep. I: The Phantom Menace</c:v>
                </c:pt>
                <c:pt idx="8">
                  <c:v>Men in Black</c:v>
                </c:pt>
                <c:pt idx="9">
                  <c:v>Harry Potter and the Sorcerer’s Stone</c:v>
                </c:pt>
                <c:pt idx="10">
                  <c:v>Finding Dory</c:v>
                </c:pt>
                <c:pt idx="11">
                  <c:v>Pirates of the Caribbean: Dead Man’s Chest</c:v>
                </c:pt>
                <c:pt idx="12">
                  <c:v>Shang-Chi and the Legend of the Ten Rings</c:v>
                </c:pt>
                <c:pt idx="13">
                  <c:v>Independence Day</c:v>
                </c:pt>
                <c:pt idx="14">
                  <c:v>Star Wars Ep. VII: The Force Awakens</c:v>
                </c:pt>
                <c:pt idx="15">
                  <c:v>Bad Boys For Life</c:v>
                </c:pt>
                <c:pt idx="16">
                  <c:v>Titanic</c:v>
                </c:pt>
                <c:pt idx="17">
                  <c:v>Guardians of the Galaxy</c:v>
                </c:pt>
                <c:pt idx="18">
                  <c:v>Avengers: Endgame</c:v>
                </c:pt>
                <c:pt idx="19">
                  <c:v>Batman Forever</c:v>
                </c:pt>
                <c:pt idx="20">
                  <c:v>Iron Man 3</c:v>
                </c:pt>
                <c:pt idx="21">
                  <c:v>Black Panther</c:v>
                </c:pt>
                <c:pt idx="22">
                  <c:v>Finding Nemo</c:v>
                </c:pt>
                <c:pt idx="23">
                  <c:v>The Avengers</c:v>
                </c:pt>
                <c:pt idx="24">
                  <c:v>Star Wars Ep. VIII: The Last Jedi</c:v>
                </c:pt>
                <c:pt idx="25">
                  <c:v>Transformers: Revenge of the Fallen</c:v>
                </c:pt>
                <c:pt idx="26">
                  <c:v>Harry Potter and the Deathly Hallows: Part II</c:v>
                </c:pt>
              </c:strCache>
            </c:strRef>
          </c:cat>
          <c:val>
            <c:numRef>
              <c:f>'Pivot Table'!$AS$3:$AS$30</c:f>
              <c:numCache>
                <c:formatCode>_-[$$-409]* #,##0_ ;_-[$$-409]* \-#,##0\ ;_-[$$-409]* "-"??_ ;_-@_ </c:formatCode>
                <c:ptCount val="27"/>
                <c:pt idx="0">
                  <c:v>8722</c:v>
                </c:pt>
                <c:pt idx="1">
                  <c:v>8722</c:v>
                </c:pt>
                <c:pt idx="2">
                  <c:v>8722</c:v>
                </c:pt>
                <c:pt idx="3">
                  <c:v>8767</c:v>
                </c:pt>
                <c:pt idx="4">
                  <c:v>8877</c:v>
                </c:pt>
                <c:pt idx="5">
                  <c:v>8897</c:v>
                </c:pt>
                <c:pt idx="6">
                  <c:v>9117</c:v>
                </c:pt>
                <c:pt idx="7">
                  <c:v>10767</c:v>
                </c:pt>
                <c:pt idx="8">
                  <c:v>22657</c:v>
                </c:pt>
                <c:pt idx="9">
                  <c:v>38707</c:v>
                </c:pt>
                <c:pt idx="10">
                  <c:v>44797</c:v>
                </c:pt>
                <c:pt idx="11">
                  <c:v>44797</c:v>
                </c:pt>
                <c:pt idx="12">
                  <c:v>55273</c:v>
                </c:pt>
                <c:pt idx="13">
                  <c:v>55927</c:v>
                </c:pt>
                <c:pt idx="14">
                  <c:v>55927</c:v>
                </c:pt>
                <c:pt idx="15">
                  <c:v>730613</c:v>
                </c:pt>
                <c:pt idx="16">
                  <c:v>731267</c:v>
                </c:pt>
                <c:pt idx="17">
                  <c:v>731267</c:v>
                </c:pt>
                <c:pt idx="18">
                  <c:v>2240088</c:v>
                </c:pt>
                <c:pt idx="19">
                  <c:v>2240742</c:v>
                </c:pt>
                <c:pt idx="20">
                  <c:v>2240742</c:v>
                </c:pt>
                <c:pt idx="21">
                  <c:v>4506758</c:v>
                </c:pt>
                <c:pt idx="22">
                  <c:v>4507412</c:v>
                </c:pt>
                <c:pt idx="23">
                  <c:v>4507412</c:v>
                </c:pt>
                <c:pt idx="24">
                  <c:v>7591338</c:v>
                </c:pt>
                <c:pt idx="25">
                  <c:v>7591992</c:v>
                </c:pt>
                <c:pt idx="26">
                  <c:v>7591992</c:v>
                </c:pt>
              </c:numCache>
            </c:numRef>
          </c:val>
          <c:extLst>
            <c:ext xmlns:c16="http://schemas.microsoft.com/office/drawing/2014/chart" uri="{C3380CC4-5D6E-409C-BE32-E72D297353CC}">
              <c16:uniqueId val="{00000001-4BFE-479C-BCFB-CBAA727EF3CD}"/>
            </c:ext>
          </c:extLst>
        </c:ser>
        <c:dLbls>
          <c:dLblPos val="outEnd"/>
          <c:showLegendKey val="0"/>
          <c:showVal val="1"/>
          <c:showCatName val="0"/>
          <c:showSerName val="0"/>
          <c:showPercent val="0"/>
          <c:showBubbleSize val="0"/>
        </c:dLbls>
        <c:gapWidth val="182"/>
        <c:axId val="1194384776"/>
        <c:axId val="1194385104"/>
      </c:barChart>
      <c:catAx>
        <c:axId val="1194384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194385104"/>
        <c:crosses val="autoZero"/>
        <c:auto val="1"/>
        <c:lblAlgn val="ctr"/>
        <c:lblOffset val="100"/>
        <c:noMultiLvlLbl val="0"/>
      </c:catAx>
      <c:valAx>
        <c:axId val="119438510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194384776"/>
        <c:crosses val="autoZero"/>
        <c:crossBetween val="between"/>
      </c:valAx>
      <c:spPr>
        <a:noFill/>
        <a:ln>
          <a:noFill/>
        </a:ln>
        <a:effectLst/>
      </c:spPr>
    </c:plotArea>
    <c:legend>
      <c:legendPos val="r"/>
      <c:layout>
        <c:manualLayout>
          <c:xMode val="edge"/>
          <c:yMode val="edge"/>
          <c:x val="5.003942680796015E-3"/>
          <c:y val="0.91027111301148855"/>
          <c:w val="0.94276262792439125"/>
          <c:h val="8.645040015489867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Table'!$A$4:$A$10</c:f>
              <c:strCache>
                <c:ptCount val="7"/>
                <c:pt idx="0">
                  <c:v>Sum of July (2021)</c:v>
                </c:pt>
                <c:pt idx="1">
                  <c:v>Sum of August (2021)</c:v>
                </c:pt>
                <c:pt idx="2">
                  <c:v>Sum of September (2021)</c:v>
                </c:pt>
                <c:pt idx="3">
                  <c:v>Sum of October (2021)</c:v>
                </c:pt>
                <c:pt idx="4">
                  <c:v>Sum of November (2021)</c:v>
                </c:pt>
                <c:pt idx="5">
                  <c:v>Sum of December (2021)</c:v>
                </c:pt>
                <c:pt idx="6">
                  <c:v>Sum of January (2022)</c:v>
                </c:pt>
              </c:strCache>
            </c:strRef>
          </c:cat>
          <c:val>
            <c:numRef>
              <c:f>'Pivot Table'!$B$4:$B$10</c:f>
              <c:numCache>
                <c:formatCode>_-[$$-409]* #,##0_ ;_-[$$-409]* \-#,##0\ ;_-[$$-409]* "-"??_ ;_-@_ </c:formatCode>
                <c:ptCount val="7"/>
                <c:pt idx="0">
                  <c:v>5426682</c:v>
                </c:pt>
                <c:pt idx="1">
                  <c:v>5696897</c:v>
                </c:pt>
                <c:pt idx="2">
                  <c:v>5548242</c:v>
                </c:pt>
                <c:pt idx="3">
                  <c:v>5436117</c:v>
                </c:pt>
                <c:pt idx="4">
                  <c:v>5685837</c:v>
                </c:pt>
                <c:pt idx="5">
                  <c:v>11547562</c:v>
                </c:pt>
                <c:pt idx="6">
                  <c:v>6152947</c:v>
                </c:pt>
              </c:numCache>
            </c:numRef>
          </c:val>
          <c:smooth val="0"/>
          <c:extLst>
            <c:ext xmlns:c16="http://schemas.microsoft.com/office/drawing/2014/chart" uri="{C3380CC4-5D6E-409C-BE32-E72D297353CC}">
              <c16:uniqueId val="{00000000-AE54-48CD-9B67-2BE979B4622A}"/>
            </c:ext>
          </c:extLst>
        </c:ser>
        <c:dLbls>
          <c:showLegendKey val="0"/>
          <c:showVal val="0"/>
          <c:showCatName val="0"/>
          <c:showSerName val="0"/>
          <c:showPercent val="0"/>
          <c:showBubbleSize val="0"/>
        </c:dLbls>
        <c:smooth val="0"/>
        <c:axId val="1147491136"/>
        <c:axId val="1147492120"/>
      </c:lineChart>
      <c:catAx>
        <c:axId val="114749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92120"/>
        <c:crosses val="autoZero"/>
        <c:auto val="1"/>
        <c:lblAlgn val="ctr"/>
        <c:lblOffset val="100"/>
        <c:noMultiLvlLbl val="0"/>
      </c:catAx>
      <c:valAx>
        <c:axId val="114749212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9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 Dashboard.xlsx]Pivot Table!PivotTable8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Table'!$I$3:$I$10</c:f>
              <c:strCache>
                <c:ptCount val="7"/>
                <c:pt idx="0">
                  <c:v>Dreamworks SKG</c:v>
                </c:pt>
                <c:pt idx="1">
                  <c:v>Universal</c:v>
                </c:pt>
                <c:pt idx="2">
                  <c:v>20th Century Fox</c:v>
                </c:pt>
                <c:pt idx="3">
                  <c:v>Sony Pictures</c:v>
                </c:pt>
                <c:pt idx="4">
                  <c:v>Paramount Pictures</c:v>
                </c:pt>
                <c:pt idx="5">
                  <c:v>Warner Bros.</c:v>
                </c:pt>
                <c:pt idx="6">
                  <c:v>Walt Disney</c:v>
                </c:pt>
              </c:strCache>
            </c:strRef>
          </c:cat>
          <c:val>
            <c:numRef>
              <c:f>'Pivot Table'!$J$3:$J$10</c:f>
              <c:numCache>
                <c:formatCode>_-[$$-409]* #,##0_ ;_-[$$-409]* \-#,##0\ ;_-[$$-409]* "-"??_ ;_-@_ </c:formatCode>
                <c:ptCount val="7"/>
                <c:pt idx="0">
                  <c:v>8877</c:v>
                </c:pt>
                <c:pt idx="1">
                  <c:v>9117</c:v>
                </c:pt>
                <c:pt idx="2">
                  <c:v>75416</c:v>
                </c:pt>
                <c:pt idx="3">
                  <c:v>770889</c:v>
                </c:pt>
                <c:pt idx="4">
                  <c:v>8323259</c:v>
                </c:pt>
                <c:pt idx="5">
                  <c:v>9880208</c:v>
                </c:pt>
                <c:pt idx="6">
                  <c:v>26534533</c:v>
                </c:pt>
              </c:numCache>
            </c:numRef>
          </c:val>
          <c:extLst>
            <c:ext xmlns:c16="http://schemas.microsoft.com/office/drawing/2014/chart" uri="{C3380CC4-5D6E-409C-BE32-E72D297353CC}">
              <c16:uniqueId val="{00000000-7268-4A50-B40F-ECE1F6C370AD}"/>
            </c:ext>
          </c:extLst>
        </c:ser>
        <c:dLbls>
          <c:showLegendKey val="0"/>
          <c:showVal val="0"/>
          <c:showCatName val="0"/>
          <c:showSerName val="0"/>
          <c:showPercent val="0"/>
          <c:showBubbleSize val="0"/>
        </c:dLbls>
        <c:gapWidth val="182"/>
        <c:axId val="1163152776"/>
        <c:axId val="1163156056"/>
      </c:barChart>
      <c:catAx>
        <c:axId val="1163152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56056"/>
        <c:crosses val="autoZero"/>
        <c:auto val="1"/>
        <c:lblAlgn val="ctr"/>
        <c:lblOffset val="100"/>
        <c:noMultiLvlLbl val="0"/>
      </c:catAx>
      <c:valAx>
        <c:axId val="1163156056"/>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52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chart" Target="../charts/chart7.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528320</xdr:colOff>
      <xdr:row>38</xdr:row>
      <xdr:rowOff>10160</xdr:rowOff>
    </xdr:from>
    <xdr:to>
      <xdr:col>11</xdr:col>
      <xdr:colOff>203200</xdr:colOff>
      <xdr:row>55</xdr:row>
      <xdr:rowOff>172720</xdr:rowOff>
    </xdr:to>
    <xdr:graphicFrame macro="">
      <xdr:nvGraphicFramePr>
        <xdr:cNvPr id="20" name="Chart 19">
          <a:extLst>
            <a:ext uri="{FF2B5EF4-FFF2-40B4-BE49-F238E27FC236}">
              <a16:creationId xmlns:a16="http://schemas.microsoft.com/office/drawing/2014/main" id="{42B517DA-F988-4F75-9B2E-F874B6700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599441</xdr:colOff>
      <xdr:row>0</xdr:row>
      <xdr:rowOff>81280</xdr:rowOff>
    </xdr:from>
    <xdr:to>
      <xdr:col>2</xdr:col>
      <xdr:colOff>345441</xdr:colOff>
      <xdr:row>5</xdr:row>
      <xdr:rowOff>0</xdr:rowOff>
    </xdr:to>
    <xdr:pic>
      <xdr:nvPicPr>
        <xdr:cNvPr id="3" name="Picture 2">
          <a:extLst>
            <a:ext uri="{FF2B5EF4-FFF2-40B4-BE49-F238E27FC236}">
              <a16:creationId xmlns:a16="http://schemas.microsoft.com/office/drawing/2014/main" id="{CEA63ECF-E6C9-E0A0-3B5D-DA712DF642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9441" y="81280"/>
          <a:ext cx="1381760" cy="833120"/>
        </a:xfrm>
        <a:prstGeom prst="rect">
          <a:avLst/>
        </a:prstGeom>
      </xdr:spPr>
    </xdr:pic>
    <xdr:clientData/>
  </xdr:twoCellAnchor>
  <xdr:twoCellAnchor editAs="oneCell">
    <xdr:from>
      <xdr:col>15</xdr:col>
      <xdr:colOff>321946</xdr:colOff>
      <xdr:row>0</xdr:row>
      <xdr:rowOff>40640</xdr:rowOff>
    </xdr:from>
    <xdr:to>
      <xdr:col>15</xdr:col>
      <xdr:colOff>1615440</xdr:colOff>
      <xdr:row>4</xdr:row>
      <xdr:rowOff>142240</xdr:rowOff>
    </xdr:to>
    <xdr:pic>
      <xdr:nvPicPr>
        <xdr:cNvPr id="5" name="Picture 4">
          <a:extLst>
            <a:ext uri="{FF2B5EF4-FFF2-40B4-BE49-F238E27FC236}">
              <a16:creationId xmlns:a16="http://schemas.microsoft.com/office/drawing/2014/main" id="{6C9D819F-A592-3C1C-CC90-918652FFF0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319626" y="40640"/>
          <a:ext cx="1293494" cy="833120"/>
        </a:xfrm>
        <a:prstGeom prst="rect">
          <a:avLst/>
        </a:prstGeom>
      </xdr:spPr>
    </xdr:pic>
    <xdr:clientData/>
  </xdr:twoCellAnchor>
  <xdr:twoCellAnchor editAs="oneCell">
    <xdr:from>
      <xdr:col>0</xdr:col>
      <xdr:colOff>579120</xdr:colOff>
      <xdr:row>5</xdr:row>
      <xdr:rowOff>191770</xdr:rowOff>
    </xdr:from>
    <xdr:to>
      <xdr:col>6</xdr:col>
      <xdr:colOff>284480</xdr:colOff>
      <xdr:row>11</xdr:row>
      <xdr:rowOff>191771</xdr:rowOff>
    </xdr:to>
    <mc:AlternateContent xmlns:mc="http://schemas.openxmlformats.org/markup-compatibility/2006" xmlns:a14="http://schemas.microsoft.com/office/drawing/2010/main">
      <mc:Choice Requires="a14">
        <xdr:graphicFrame macro="">
          <xdr:nvGraphicFramePr>
            <xdr:cNvPr id="6" name="Distributor">
              <a:extLst>
                <a:ext uri="{FF2B5EF4-FFF2-40B4-BE49-F238E27FC236}">
                  <a16:creationId xmlns:a16="http://schemas.microsoft.com/office/drawing/2014/main" id="{3F24665A-4B18-44EF-B5F3-9D83AECB356D}"/>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579120" y="1106170"/>
              <a:ext cx="5445760" cy="11379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381000</xdr:colOff>
      <xdr:row>6</xdr:row>
      <xdr:rowOff>3810</xdr:rowOff>
    </xdr:from>
    <xdr:to>
      <xdr:col>10</xdr:col>
      <xdr:colOff>464820</xdr:colOff>
      <xdr:row>11</xdr:row>
      <xdr:rowOff>186690</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796EA9BE-F66B-493A-8E68-F03C8F8F92F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121400" y="1111250"/>
              <a:ext cx="4188460" cy="1127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561340</xdr:colOff>
      <xdr:row>5</xdr:row>
      <xdr:rowOff>190501</xdr:rowOff>
    </xdr:from>
    <xdr:to>
      <xdr:col>11</xdr:col>
      <xdr:colOff>961366</xdr:colOff>
      <xdr:row>12</xdr:row>
      <xdr:rowOff>0</xdr:rowOff>
    </xdr:to>
    <mc:AlternateContent xmlns:mc="http://schemas.openxmlformats.org/markup-compatibility/2006" xmlns:a14="http://schemas.microsoft.com/office/drawing/2010/main">
      <mc:Choice Requires="a14">
        <xdr:graphicFrame macro="">
          <xdr:nvGraphicFramePr>
            <xdr:cNvPr id="8" name="Above or Below Average">
              <a:extLst>
                <a:ext uri="{FF2B5EF4-FFF2-40B4-BE49-F238E27FC236}">
                  <a16:creationId xmlns:a16="http://schemas.microsoft.com/office/drawing/2014/main" id="{09509C40-4C1D-410F-9A0B-B3A036B9100B}"/>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10406380" y="1104901"/>
              <a:ext cx="2432026" cy="1140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0</xdr:rowOff>
    </xdr:from>
    <xdr:to>
      <xdr:col>10</xdr:col>
      <xdr:colOff>609600</xdr:colOff>
      <xdr:row>35</xdr:row>
      <xdr:rowOff>10160</xdr:rowOff>
    </xdr:to>
    <xdr:graphicFrame macro="">
      <xdr:nvGraphicFramePr>
        <xdr:cNvPr id="9" name="Chart 8">
          <a:extLst>
            <a:ext uri="{FF2B5EF4-FFF2-40B4-BE49-F238E27FC236}">
              <a16:creationId xmlns:a16="http://schemas.microsoft.com/office/drawing/2014/main" id="{BB1E5FB7-B859-4FAE-83BE-7D789F10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619760</xdr:colOff>
      <xdr:row>16</xdr:row>
      <xdr:rowOff>0</xdr:rowOff>
    </xdr:from>
    <xdr:to>
      <xdr:col>14</xdr:col>
      <xdr:colOff>701040</xdr:colOff>
      <xdr:row>26</xdr:row>
      <xdr:rowOff>81280</xdr:rowOff>
    </xdr:to>
    <xdr:graphicFrame macro="">
      <xdr:nvGraphicFramePr>
        <xdr:cNvPr id="10" name="Chart 9">
          <a:extLst>
            <a:ext uri="{FF2B5EF4-FFF2-40B4-BE49-F238E27FC236}">
              <a16:creationId xmlns:a16="http://schemas.microsoft.com/office/drawing/2014/main" id="{3A9C537C-68BC-41BD-9141-D876CDF4E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619760</xdr:colOff>
      <xdr:row>26</xdr:row>
      <xdr:rowOff>91440</xdr:rowOff>
    </xdr:from>
    <xdr:to>
      <xdr:col>14</xdr:col>
      <xdr:colOff>701040</xdr:colOff>
      <xdr:row>35</xdr:row>
      <xdr:rowOff>10160</xdr:rowOff>
    </xdr:to>
    <xdr:graphicFrame macro="">
      <xdr:nvGraphicFramePr>
        <xdr:cNvPr id="12" name="Chart 11">
          <a:extLst>
            <a:ext uri="{FF2B5EF4-FFF2-40B4-BE49-F238E27FC236}">
              <a16:creationId xmlns:a16="http://schemas.microsoft.com/office/drawing/2014/main" id="{21BEA286-4619-4A52-9831-67CBDB4EB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965200</xdr:colOff>
      <xdr:row>5</xdr:row>
      <xdr:rowOff>121920</xdr:rowOff>
    </xdr:from>
    <xdr:to>
      <xdr:col>12</xdr:col>
      <xdr:colOff>1605280</xdr:colOff>
      <xdr:row>12</xdr:row>
      <xdr:rowOff>91440</xdr:rowOff>
    </xdr:to>
    <xdr:pic>
      <xdr:nvPicPr>
        <xdr:cNvPr id="16" name="Picture 15">
          <a:extLst>
            <a:ext uri="{FF2B5EF4-FFF2-40B4-BE49-F238E27FC236}">
              <a16:creationId xmlns:a16="http://schemas.microsoft.com/office/drawing/2014/main" id="{94D53089-001B-5438-BA34-C367F233FB5E}"/>
            </a:ext>
          </a:extLst>
        </xdr:cNvPr>
        <xdr:cNvPicPr>
          <a:picLocks noChangeAspect="1"/>
        </xdr:cNvPicPr>
      </xdr:nvPicPr>
      <xdr:blipFill>
        <a:blip xmlns:r="http://schemas.openxmlformats.org/officeDocument/2006/relationships" r:embed="rId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12842240" y="1036320"/>
          <a:ext cx="2032000" cy="1300480"/>
        </a:xfrm>
        <a:prstGeom prst="rect">
          <a:avLst/>
        </a:prstGeom>
      </xdr:spPr>
    </xdr:pic>
    <xdr:clientData/>
  </xdr:twoCellAnchor>
  <xdr:twoCellAnchor>
    <xdr:from>
      <xdr:col>1</xdr:col>
      <xdr:colOff>0</xdr:colOff>
      <xdr:row>38</xdr:row>
      <xdr:rowOff>10160</xdr:rowOff>
    </xdr:from>
    <xdr:to>
      <xdr:col>7</xdr:col>
      <xdr:colOff>518160</xdr:colOff>
      <xdr:row>55</xdr:row>
      <xdr:rowOff>172720</xdr:rowOff>
    </xdr:to>
    <xdr:graphicFrame macro="">
      <xdr:nvGraphicFramePr>
        <xdr:cNvPr id="19" name="Chart 18">
          <a:extLst>
            <a:ext uri="{FF2B5EF4-FFF2-40B4-BE49-F238E27FC236}">
              <a16:creationId xmlns:a16="http://schemas.microsoft.com/office/drawing/2014/main" id="{C2A7CEBD-DFBD-4DC5-880A-45DEDC33E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71120</xdr:colOff>
      <xdr:row>5</xdr:row>
      <xdr:rowOff>172720</xdr:rowOff>
    </xdr:from>
    <xdr:to>
      <xdr:col>16</xdr:col>
      <xdr:colOff>10160</xdr:colOff>
      <xdr:row>11</xdr:row>
      <xdr:rowOff>182880</xdr:rowOff>
    </xdr:to>
    <xdr:pic>
      <xdr:nvPicPr>
        <xdr:cNvPr id="18" name="Picture 17">
          <a:extLst>
            <a:ext uri="{FF2B5EF4-FFF2-40B4-BE49-F238E27FC236}">
              <a16:creationId xmlns:a16="http://schemas.microsoft.com/office/drawing/2014/main" id="{21001207-E669-ABA0-84A8-3B76DEDC7836}"/>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068800" y="1087120"/>
          <a:ext cx="1666240" cy="1148080"/>
        </a:xfrm>
        <a:prstGeom prst="rect">
          <a:avLst/>
        </a:prstGeom>
      </xdr:spPr>
    </xdr:pic>
    <xdr:clientData/>
  </xdr:twoCellAnchor>
  <xdr:twoCellAnchor>
    <xdr:from>
      <xdr:col>11</xdr:col>
      <xdr:colOff>203200</xdr:colOff>
      <xdr:row>38</xdr:row>
      <xdr:rowOff>10160</xdr:rowOff>
    </xdr:from>
    <xdr:to>
      <xdr:col>15</xdr:col>
      <xdr:colOff>1717040</xdr:colOff>
      <xdr:row>55</xdr:row>
      <xdr:rowOff>172720</xdr:rowOff>
    </xdr:to>
    <xdr:graphicFrame macro="">
      <xdr:nvGraphicFramePr>
        <xdr:cNvPr id="21" name="Chart 20">
          <a:extLst>
            <a:ext uri="{FF2B5EF4-FFF2-40B4-BE49-F238E27FC236}">
              <a16:creationId xmlns:a16="http://schemas.microsoft.com/office/drawing/2014/main" id="{2FA841E5-177B-4268-85C0-0824FF6F9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59</xdr:row>
      <xdr:rowOff>10160</xdr:rowOff>
    </xdr:from>
    <xdr:to>
      <xdr:col>9</xdr:col>
      <xdr:colOff>10160</xdr:colOff>
      <xdr:row>89</xdr:row>
      <xdr:rowOff>81280</xdr:rowOff>
    </xdr:to>
    <xdr:graphicFrame macro="">
      <xdr:nvGraphicFramePr>
        <xdr:cNvPr id="22" name="Chart 21">
          <a:extLst>
            <a:ext uri="{FF2B5EF4-FFF2-40B4-BE49-F238E27FC236}">
              <a16:creationId xmlns:a16="http://schemas.microsoft.com/office/drawing/2014/main" id="{6314A37B-DC34-4438-9C84-2F7C05156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179070</xdr:rowOff>
    </xdr:from>
    <xdr:to>
      <xdr:col>5</xdr:col>
      <xdr:colOff>411480</xdr:colOff>
      <xdr:row>25</xdr:row>
      <xdr:rowOff>179070</xdr:rowOff>
    </xdr:to>
    <xdr:graphicFrame macro="">
      <xdr:nvGraphicFramePr>
        <xdr:cNvPr id="2" name="Chart 1">
          <a:extLst>
            <a:ext uri="{FF2B5EF4-FFF2-40B4-BE49-F238E27FC236}">
              <a16:creationId xmlns:a16="http://schemas.microsoft.com/office/drawing/2014/main" id="{DC89282D-82E8-D61E-D0C2-5B45EDCE5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10</xdr:row>
      <xdr:rowOff>57150</xdr:rowOff>
    </xdr:from>
    <xdr:to>
      <xdr:col>10</xdr:col>
      <xdr:colOff>1135380</xdr:colOff>
      <xdr:row>25</xdr:row>
      <xdr:rowOff>57150</xdr:rowOff>
    </xdr:to>
    <xdr:graphicFrame macro="">
      <xdr:nvGraphicFramePr>
        <xdr:cNvPr id="6" name="Chart 5">
          <a:extLst>
            <a:ext uri="{FF2B5EF4-FFF2-40B4-BE49-F238E27FC236}">
              <a16:creationId xmlns:a16="http://schemas.microsoft.com/office/drawing/2014/main" id="{0CA423F8-AADD-FB0B-4454-128EFE458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1531620</xdr:colOff>
      <xdr:row>7</xdr:row>
      <xdr:rowOff>19050</xdr:rowOff>
    </xdr:from>
    <xdr:to>
      <xdr:col>14</xdr:col>
      <xdr:colOff>1303020</xdr:colOff>
      <xdr:row>22</xdr:row>
      <xdr:rowOff>19050</xdr:rowOff>
    </xdr:to>
    <xdr:graphicFrame macro="">
      <xdr:nvGraphicFramePr>
        <xdr:cNvPr id="8" name="Chart 7">
          <a:extLst>
            <a:ext uri="{FF2B5EF4-FFF2-40B4-BE49-F238E27FC236}">
              <a16:creationId xmlns:a16="http://schemas.microsoft.com/office/drawing/2014/main" id="{BF8C9909-027E-CA0B-C8B1-50254A1F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335280</xdr:colOff>
      <xdr:row>11</xdr:row>
      <xdr:rowOff>80010</xdr:rowOff>
    </xdr:from>
    <xdr:to>
      <xdr:col>28</xdr:col>
      <xdr:colOff>487680</xdr:colOff>
      <xdr:row>26</xdr:row>
      <xdr:rowOff>80010</xdr:rowOff>
    </xdr:to>
    <xdr:graphicFrame macro="">
      <xdr:nvGraphicFramePr>
        <xdr:cNvPr id="9" name="Chart 8">
          <a:extLst>
            <a:ext uri="{FF2B5EF4-FFF2-40B4-BE49-F238E27FC236}">
              <a16:creationId xmlns:a16="http://schemas.microsoft.com/office/drawing/2014/main" id="{4B213A6D-638C-6814-D46E-C0641EA4F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11</xdr:row>
      <xdr:rowOff>64770</xdr:rowOff>
    </xdr:from>
    <xdr:to>
      <xdr:col>34</xdr:col>
      <xdr:colOff>502920</xdr:colOff>
      <xdr:row>26</xdr:row>
      <xdr:rowOff>64770</xdr:rowOff>
    </xdr:to>
    <xdr:graphicFrame macro="">
      <xdr:nvGraphicFramePr>
        <xdr:cNvPr id="10" name="Chart 9">
          <a:extLst>
            <a:ext uri="{FF2B5EF4-FFF2-40B4-BE49-F238E27FC236}">
              <a16:creationId xmlns:a16="http://schemas.microsoft.com/office/drawing/2014/main" id="{AD80BE31-9EB0-33D3-EB78-259474929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60960</xdr:colOff>
      <xdr:row>7</xdr:row>
      <xdr:rowOff>171450</xdr:rowOff>
    </xdr:from>
    <xdr:to>
      <xdr:col>41</xdr:col>
      <xdr:colOff>259080</xdr:colOff>
      <xdr:row>22</xdr:row>
      <xdr:rowOff>171450</xdr:rowOff>
    </xdr:to>
    <xdr:graphicFrame macro="">
      <xdr:nvGraphicFramePr>
        <xdr:cNvPr id="11" name="Chart 10">
          <a:extLst>
            <a:ext uri="{FF2B5EF4-FFF2-40B4-BE49-F238E27FC236}">
              <a16:creationId xmlns:a16="http://schemas.microsoft.com/office/drawing/2014/main" id="{E118FB26-C4BD-1ADA-0AB5-1941B8502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502920</xdr:colOff>
      <xdr:row>19</xdr:row>
      <xdr:rowOff>140970</xdr:rowOff>
    </xdr:from>
    <xdr:to>
      <xdr:col>45</xdr:col>
      <xdr:colOff>99060</xdr:colOff>
      <xdr:row>34</xdr:row>
      <xdr:rowOff>140970</xdr:rowOff>
    </xdr:to>
    <xdr:graphicFrame macro="">
      <xdr:nvGraphicFramePr>
        <xdr:cNvPr id="12" name="Chart 11">
          <a:extLst>
            <a:ext uri="{FF2B5EF4-FFF2-40B4-BE49-F238E27FC236}">
              <a16:creationId xmlns:a16="http://schemas.microsoft.com/office/drawing/2014/main" id="{1B6E4C9A-55E7-A5F8-0B27-37B3C463A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Anthony German" refreshedDate="44926.810171412035" createdVersion="8" refreshedVersion="8" minRefreshableVersion="3" recordCount="27" xr:uid="{5755A45A-C92A-4BAB-BF2D-DF5FC0E9CC40}">
  <cacheSource type="worksheet">
    <worksheetSource name="Movie_Table"/>
  </cacheSource>
  <cacheFields count="16">
    <cacheField name="MOVIE" numFmtId="0">
      <sharedItems count="27">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 v="Harry Potter and the Deathly Hallows: Part II"/>
        <s v="The Avengers"/>
        <s v="Iron Man 3"/>
        <s v="Guardians of the Galaxy"/>
        <s v="Star Wars Ep. VII: The Force Awakens"/>
        <s v="Finding Dory"/>
        <s v="Star Wars Ep. VIII: The Last Jedi"/>
        <s v="Black Panther"/>
        <s v="Avengers: Endgame"/>
        <s v="Bad Boys For Life"/>
        <s v="Shang-Chi and the Legend of the Ten Rings"/>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y (2021)" numFmtId="0">
      <sharedItems containsSemiMixedTypes="0" containsString="0" containsNumber="1" containsInteger="1" minValue="1246" maxValue="908851"/>
    </cacheField>
    <cacheField name="August (2021)" numFmtId="0">
      <sharedItems containsSemiMixedTypes="0" containsString="0" containsNumber="1" containsInteger="1" minValue="1246" maxValue="953741"/>
    </cacheField>
    <cacheField name="September (2021)" numFmtId="0">
      <sharedItems containsSemiMixedTypes="0" containsString="0" containsNumber="1" containsInteger="1" minValue="1246" maxValue="924366"/>
    </cacheField>
    <cacheField name="October (2021)" numFmtId="0">
      <sharedItems containsSemiMixedTypes="0" containsString="0" containsNumber="1" containsInteger="1" minValue="1246" maxValue="907576"/>
    </cacheField>
    <cacheField name="November (2021)" numFmtId="0">
      <sharedItems containsSemiMixedTypes="0" containsString="0" containsNumber="1" containsInteger="1" minValue="1246" maxValue="945771"/>
    </cacheField>
    <cacheField name="December (2021)" numFmtId="0">
      <sharedItems containsSemiMixedTypes="0" containsString="0" containsNumber="1" containsInteger="1" minValue="-4262" maxValue="1928656"/>
    </cacheField>
    <cacheField name="January (2022)" numFmtId="0">
      <sharedItems containsSemiMixedTypes="0" containsString="0" containsNumber="1" containsInteger="1" minValue="662" maxValue="1023031"/>
    </cacheField>
    <cacheField name="Totals" numFmtId="0">
      <sharedItems containsSemiMixedTypes="0" containsString="0" containsNumber="1" containsInteger="1" minValue="8722" maxValue="7591992"/>
    </cacheField>
    <cacheField name="Average" numFmtId="0">
      <sharedItems containsSemiMixedTypes="0" containsString="0" containsNumber="1" minValue="1246" maxValue="1084570.2857142857"/>
    </cacheField>
    <cacheField name="Min" numFmtId="0">
      <sharedItems containsSemiMixedTypes="0" containsString="0" containsNumber="1" containsInteger="1" minValue="-5230" maxValue="907576"/>
    </cacheField>
    <cacheField name="Max" numFmtId="0">
      <sharedItems containsSemiMixedTypes="0" containsString="0" containsNumber="1" containsInteger="1" minValue="1246" maxValue="1928656"/>
    </cacheField>
    <cacheField name="MoM" numFmtId="0">
      <sharedItems containsSemiMixedTypes="0" containsString="0" containsNumber="1" minValue="-0.49047717434747562" maxValue="0.67"/>
    </cacheField>
    <cacheField name="Above or Below Average" numFmtId="0">
      <sharedItems count="2">
        <s v="Above average"/>
        <s v="Below Average"/>
      </sharedItems>
    </cacheField>
  </cacheFields>
  <extLst>
    <ext xmlns:x14="http://schemas.microsoft.com/office/spreadsheetml/2009/9/main" uri="{725AE2AE-9491-48be-B2B4-4EB974FC3084}">
      <x14:pivotCacheDefinition pivotCacheId="1660114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908851"/>
    <n v="953741"/>
    <n v="924366"/>
    <n v="907576"/>
    <n v="945771"/>
    <n v="1928656"/>
    <n v="1023031"/>
    <n v="7591992"/>
    <n v="1084570.2857142857"/>
    <n v="907576"/>
    <n v="1928656"/>
    <n v="-0.46956274213753002"/>
    <x v="0"/>
  </r>
  <r>
    <x v="1"/>
    <x v="1"/>
    <x v="1"/>
    <n v="544951"/>
    <n v="576636"/>
    <n v="564851"/>
    <n v="516416"/>
    <n v="558496"/>
    <n v="1139066"/>
    <n v="606996"/>
    <n v="4507412"/>
    <n v="643916"/>
    <n v="516416"/>
    <n v="1139066"/>
    <n v="-0.46711077321243899"/>
    <x v="0"/>
  </r>
  <r>
    <x v="2"/>
    <x v="2"/>
    <x v="2"/>
    <n v="259311"/>
    <n v="263611"/>
    <n v="263801"/>
    <n v="279256"/>
    <n v="283426"/>
    <n v="590476"/>
    <n v="300861"/>
    <n v="2240742"/>
    <n v="320106"/>
    <n v="259311"/>
    <n v="590476"/>
    <n v="-0.49047717434747562"/>
    <x v="0"/>
  </r>
  <r>
    <x v="3"/>
    <x v="0"/>
    <x v="1"/>
    <n v="81641"/>
    <n v="86581"/>
    <n v="78091"/>
    <n v="92076"/>
    <n v="94381"/>
    <n v="187256"/>
    <n v="111241"/>
    <n v="731267"/>
    <n v="104466.71428571429"/>
    <n v="78091"/>
    <n v="187256"/>
    <n v="-0.40594159866706536"/>
    <x v="1"/>
  </r>
  <r>
    <x v="4"/>
    <x v="3"/>
    <x v="1"/>
    <n v="14506"/>
    <n v="18876"/>
    <n v="8641"/>
    <n v="5236"/>
    <n v="5066"/>
    <n v="2286"/>
    <n v="1316"/>
    <n v="55927"/>
    <n v="7989.5714285714284"/>
    <n v="1316"/>
    <n v="18876"/>
    <n v="-0.42432195975503062"/>
    <x v="1"/>
  </r>
  <r>
    <x v="5"/>
    <x v="1"/>
    <x v="0"/>
    <n v="5746"/>
    <n v="5816"/>
    <n v="5836"/>
    <n v="5671"/>
    <n v="5841"/>
    <n v="10066"/>
    <n v="5821"/>
    <n v="44797"/>
    <n v="6399.5714285714284"/>
    <n v="5671"/>
    <n v="10066"/>
    <n v="-0.42171666997814428"/>
    <x v="1"/>
  </r>
  <r>
    <x v="6"/>
    <x v="2"/>
    <x v="1"/>
    <n v="7586"/>
    <n v="7081"/>
    <n v="8006"/>
    <n v="12296"/>
    <n v="1246"/>
    <n v="1246"/>
    <n v="1246"/>
    <n v="38707"/>
    <n v="5529.5714285714284"/>
    <n v="1246"/>
    <n v="12296"/>
    <n v="0.67"/>
    <x v="1"/>
  </r>
  <r>
    <x v="7"/>
    <x v="4"/>
    <x v="1"/>
    <n v="2251"/>
    <n v="2286"/>
    <n v="2286"/>
    <n v="3756"/>
    <n v="4451"/>
    <n v="4956"/>
    <n v="2671"/>
    <n v="22657"/>
    <n v="3236.7142857142858"/>
    <n v="2251"/>
    <n v="4956"/>
    <n v="-0.46105730427764324"/>
    <x v="1"/>
  </r>
  <r>
    <x v="8"/>
    <x v="3"/>
    <x v="1"/>
    <n v="1506"/>
    <n v="1501"/>
    <n v="1501"/>
    <n v="1516"/>
    <n v="1501"/>
    <n v="1746"/>
    <n v="1496"/>
    <n v="10767"/>
    <n v="1538.1428571428571"/>
    <n v="1496"/>
    <n v="1746"/>
    <n v="-0.14318442153493705"/>
    <x v="1"/>
  </r>
  <r>
    <x v="9"/>
    <x v="5"/>
    <x v="1"/>
    <n v="1296"/>
    <n v="1296"/>
    <n v="1296"/>
    <n v="1291"/>
    <n v="1296"/>
    <n v="1346"/>
    <n v="1296"/>
    <n v="9117"/>
    <n v="1302.4285714285713"/>
    <n v="1291"/>
    <n v="1346"/>
    <n v="-3.7147102526002951E-2"/>
    <x v="1"/>
  </r>
  <r>
    <x v="10"/>
    <x v="4"/>
    <x v="1"/>
    <n v="1246"/>
    <n v="1246"/>
    <n v="1246"/>
    <n v="1251"/>
    <n v="1256"/>
    <n v="1396"/>
    <n v="1256"/>
    <n v="8897"/>
    <n v="1271"/>
    <n v="1246"/>
    <n v="1396"/>
    <n v="-0.10028653295128942"/>
    <x v="1"/>
  </r>
  <r>
    <x v="11"/>
    <x v="6"/>
    <x v="1"/>
    <n v="1271"/>
    <n v="1271"/>
    <n v="1271"/>
    <n v="1271"/>
    <n v="1271"/>
    <n v="1276"/>
    <n v="1246"/>
    <n v="8877"/>
    <n v="1268.1428571428571"/>
    <n v="1246"/>
    <n v="1276"/>
    <n v="-2.3510971786833812E-2"/>
    <x v="1"/>
  </r>
  <r>
    <x v="12"/>
    <x v="2"/>
    <x v="1"/>
    <n v="1246"/>
    <n v="1246"/>
    <n v="1246"/>
    <n v="1246"/>
    <n v="1246"/>
    <n v="1246"/>
    <n v="1291"/>
    <n v="8767"/>
    <n v="1252.4285714285713"/>
    <n v="1246"/>
    <n v="1291"/>
    <n v="0.16"/>
    <x v="1"/>
  </r>
  <r>
    <x v="13"/>
    <x v="4"/>
    <x v="1"/>
    <n v="1246"/>
    <n v="1246"/>
    <n v="1246"/>
    <n v="1246"/>
    <n v="1246"/>
    <n v="1246"/>
    <n v="1246"/>
    <n v="8722"/>
    <n v="1246"/>
    <n v="1246"/>
    <n v="1246"/>
    <n v="0.45"/>
    <x v="1"/>
  </r>
  <r>
    <x v="14"/>
    <x v="3"/>
    <x v="0"/>
    <n v="1246"/>
    <n v="1246"/>
    <n v="1246"/>
    <n v="1246"/>
    <n v="1246"/>
    <n v="1246"/>
    <n v="1246"/>
    <n v="8722"/>
    <n v="1246"/>
    <n v="1246"/>
    <n v="1246"/>
    <n v="0"/>
    <x v="1"/>
  </r>
  <r>
    <x v="15"/>
    <x v="1"/>
    <x v="0"/>
    <n v="1246"/>
    <n v="1246"/>
    <n v="1246"/>
    <n v="1246"/>
    <n v="1246"/>
    <n v="1246"/>
    <n v="1246"/>
    <n v="8722"/>
    <n v="1246"/>
    <n v="1246"/>
    <n v="1246"/>
    <n v="0"/>
    <x v="1"/>
  </r>
  <r>
    <x v="16"/>
    <x v="2"/>
    <x v="0"/>
    <n v="908851"/>
    <n v="953741"/>
    <n v="924366"/>
    <n v="907576"/>
    <n v="945771"/>
    <n v="1928656"/>
    <n v="1023031"/>
    <n v="7591992"/>
    <n v="1084570.2857142857"/>
    <n v="907576"/>
    <n v="1928656"/>
    <n v="-0.46956274213753002"/>
    <x v="0"/>
  </r>
  <r>
    <x v="17"/>
    <x v="1"/>
    <x v="1"/>
    <n v="544951"/>
    <n v="576636"/>
    <n v="564851"/>
    <n v="516416"/>
    <n v="558496"/>
    <n v="1139066"/>
    <n v="606996"/>
    <n v="4507412"/>
    <n v="643916"/>
    <n v="516416"/>
    <n v="1139066"/>
    <n v="-0.46711077321243899"/>
    <x v="0"/>
  </r>
  <r>
    <x v="18"/>
    <x v="1"/>
    <x v="1"/>
    <n v="259311"/>
    <n v="263611"/>
    <n v="263801"/>
    <n v="279256"/>
    <n v="283426"/>
    <n v="590476"/>
    <n v="300861"/>
    <n v="2240742"/>
    <n v="320106"/>
    <n v="259311"/>
    <n v="590476"/>
    <n v="-0.49047717434747562"/>
    <x v="0"/>
  </r>
  <r>
    <x v="19"/>
    <x v="1"/>
    <x v="1"/>
    <n v="81641"/>
    <n v="86581"/>
    <n v="78091"/>
    <n v="92076"/>
    <n v="94381"/>
    <n v="187256"/>
    <n v="111241"/>
    <n v="731267"/>
    <n v="104466.71428571429"/>
    <n v="78091"/>
    <n v="187256"/>
    <n v="-0.40594159866706536"/>
    <x v="1"/>
  </r>
  <r>
    <x v="20"/>
    <x v="1"/>
    <x v="0"/>
    <n v="14506"/>
    <n v="18876"/>
    <n v="8641"/>
    <n v="5236"/>
    <n v="5066"/>
    <n v="2286"/>
    <n v="1316"/>
    <n v="55927"/>
    <n v="7989.5714285714284"/>
    <n v="1316"/>
    <n v="18876"/>
    <n v="-0.42432195975503062"/>
    <x v="1"/>
  </r>
  <r>
    <x v="21"/>
    <x v="1"/>
    <x v="0"/>
    <n v="5746"/>
    <n v="5816"/>
    <n v="5836"/>
    <n v="5671"/>
    <n v="5841"/>
    <n v="10066"/>
    <n v="5821"/>
    <n v="44797"/>
    <n v="6399.5714285714284"/>
    <n v="5671"/>
    <n v="10066"/>
    <n v="-0.42171666997814428"/>
    <x v="1"/>
  </r>
  <r>
    <x v="22"/>
    <x v="1"/>
    <x v="0"/>
    <n v="902305"/>
    <n v="947194"/>
    <n v="923712"/>
    <n v="906922"/>
    <n v="945117"/>
    <n v="1922108"/>
    <n v="1022377"/>
    <n v="7591338"/>
    <n v="1083916.2857142857"/>
    <n v="901030"/>
    <n v="1928002"/>
    <n v="-0.40130858199799102"/>
    <x v="0"/>
  </r>
  <r>
    <x v="23"/>
    <x v="1"/>
    <x v="0"/>
    <n v="538405"/>
    <n v="570089"/>
    <n v="564197"/>
    <n v="515762"/>
    <n v="557842"/>
    <n v="1132518"/>
    <n v="606342"/>
    <n v="4506758"/>
    <n v="643262"/>
    <n v="509870"/>
    <n v="1138412"/>
    <n v="-0.38839051408800401"/>
    <x v="0"/>
  </r>
  <r>
    <x v="24"/>
    <x v="1"/>
    <x v="0"/>
    <n v="252765"/>
    <n v="257064"/>
    <n v="263147"/>
    <n v="278602"/>
    <n v="282772"/>
    <n v="583928"/>
    <n v="300207"/>
    <n v="2240088"/>
    <n v="319452"/>
    <n v="252765"/>
    <n v="589822"/>
    <n v="-0.37547244617801601"/>
    <x v="0"/>
  </r>
  <r>
    <x v="25"/>
    <x v="4"/>
    <x v="1"/>
    <n v="75095"/>
    <n v="80034"/>
    <n v="77437"/>
    <n v="91422"/>
    <n v="93727"/>
    <n v="180708"/>
    <n v="110587"/>
    <n v="730613"/>
    <n v="103812.71428571429"/>
    <n v="71545"/>
    <n v="186602"/>
    <n v="-0.362554378268028"/>
    <x v="1"/>
  </r>
  <r>
    <x v="26"/>
    <x v="1"/>
    <x v="1"/>
    <n v="7960"/>
    <n v="12329"/>
    <n v="7987"/>
    <n v="4582"/>
    <n v="4412"/>
    <n v="-4262"/>
    <n v="662"/>
    <n v="55273"/>
    <n v="7335.5714285714284"/>
    <n v="-5230"/>
    <n v="18222"/>
    <n v="-0.3496363103580409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BABA6C-ADBC-4F09-BF82-699CD072615A}" name="PivotTable3" cacheId="0" dataOnRows="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N10" firstHeaderRow="0" firstDataRow="0" firstDataCol="0" rowPageCount="1" colPageCount="1"/>
  <pivotFields count="16">
    <pivotField name="Select Movie" axis="axisPage" showAll="0">
      <items count="28">
        <item x="2"/>
        <item x="1"/>
        <item x="6"/>
        <item x="9"/>
        <item x="4"/>
        <item x="7"/>
        <item x="5"/>
        <item x="11"/>
        <item x="13"/>
        <item x="10"/>
        <item x="8"/>
        <item x="14"/>
        <item x="12"/>
        <item x="3"/>
        <item x="15"/>
        <item x="0"/>
        <item x="16"/>
        <item x="17"/>
        <item x="18"/>
        <item x="19"/>
        <item x="20"/>
        <item x="21"/>
        <item x="22"/>
        <item x="23"/>
        <item x="24"/>
        <item x="25"/>
        <item x="26"/>
        <item t="default"/>
      </items>
    </pivotField>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pageFields count="1">
    <pageField fld="0" hier="-1"/>
  </pageFields>
  <formats count="4">
    <format dxfId="51">
      <pivotArea dataOnly="0" labelOnly="1" outline="0" fieldPosition="0">
        <references count="1">
          <reference field="0" count="0"/>
        </references>
      </pivotArea>
    </format>
    <format dxfId="50">
      <pivotArea field="0" type="button" dataOnly="0" labelOnly="1" outline="0" axis="axisPage" fieldPosition="0"/>
    </format>
    <format dxfId="49">
      <pivotArea field="0" type="button" dataOnly="0" labelOnly="1" outline="0" axis="axisPage" fieldPosition="0"/>
    </format>
    <format dxfId="48">
      <pivotArea field="0" type="button" dataOnly="0" labelOnly="1" outline="0" axis="axisPage"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658F68-BC00-49C7-B486-9DF9CC45EF7C}"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2:M6"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Fields count="1">
    <field x="2"/>
  </rowFields>
  <rowItems count="4">
    <i>
      <x v="2"/>
    </i>
    <i>
      <x v="1"/>
    </i>
    <i>
      <x/>
    </i>
    <i t="grand">
      <x/>
    </i>
  </rowItems>
  <colItems count="1">
    <i/>
  </colItems>
  <dataFields count="1">
    <dataField name="Sum of Totals" fld="10" baseField="0" baseItem="0"/>
  </dataFields>
  <formats count="1">
    <format dxfId="11">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745343-150B-44F1-9A30-4544C7837C5B}" name="PivotTable1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J2:AK6" firstHeaderRow="1" firstDataRow="1" firstDataCol="1"/>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Fields count="1">
    <field x="2"/>
  </rowFields>
  <rowItems count="4">
    <i>
      <x v="1"/>
    </i>
    <i>
      <x v="2"/>
    </i>
    <i>
      <x/>
    </i>
    <i t="grand">
      <x/>
    </i>
  </rowItems>
  <colItems count="1">
    <i/>
  </colItems>
  <dataFields count="1">
    <dataField name="Average of Totals" fld="10" subtotal="average" baseField="1" baseItem="0" numFmtId="164"/>
  </dataFields>
  <formats count="3">
    <format dxfId="14">
      <pivotArea type="all" dataOnly="0" outline="0" fieldPosition="0"/>
    </format>
    <format dxfId="13">
      <pivotArea dataOnly="0" labelOnly="1" outline="0" axis="axisValues" fieldPosition="0"/>
    </format>
    <format dxfId="12">
      <pivotArea outline="0" collapsedLevelsAreSubtotals="1" fieldPosition="0"/>
    </format>
  </formats>
  <chartFormats count="4">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0A2CC10-98A1-4559-B9A1-FF558132E323}" name="PivotTable1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R2:R3"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3">
        <item x="0"/>
        <item x="1"/>
        <item t="default"/>
      </items>
    </pivotField>
  </pivotFields>
  <rowItems count="1">
    <i/>
  </rowItems>
  <colItems count="1">
    <i/>
  </colItems>
  <dataFields count="1">
    <dataField name="Average of MoM" fld="14" subtotal="average" baseField="0" baseItem="0" numFmtId="1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C2A87D-6F66-4256-B4AA-4B6DBA4C2AC6}"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D2:AE10"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Fields count="1">
    <field x="1"/>
  </rowFields>
  <rowItems count="8">
    <i>
      <x v="1"/>
    </i>
    <i>
      <x v="4"/>
    </i>
    <i>
      <x/>
    </i>
    <i>
      <x v="3"/>
    </i>
    <i>
      <x v="5"/>
    </i>
    <i>
      <x v="6"/>
    </i>
    <i>
      <x v="2"/>
    </i>
    <i t="grand">
      <x/>
    </i>
  </rowItems>
  <colItems count="1">
    <i/>
  </colItems>
  <dataFields count="1">
    <dataField name="Average of Totals" fld="10" subtotal="average" baseField="1" baseItem="0"/>
  </dataFields>
  <formats count="4">
    <format dxfId="19">
      <pivotArea type="all" dataOnly="0" outline="0" fieldPosition="0"/>
    </format>
    <format dxfId="18">
      <pivotArea outline="0" collapsedLevelsAreSubtotals="1" fieldPosition="0"/>
    </format>
    <format dxfId="17">
      <pivotArea dataOnly="0" labelOnly="1" outline="0" axis="axisValues" fieldPosition="0"/>
    </format>
    <format dxfId="16">
      <pivotArea collapsedLevelsAreSubtotals="1" fieldPosition="0">
        <references count="1">
          <reference field="1" count="0"/>
        </references>
      </pivotArea>
    </format>
  </format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DA6C585-CC87-4E1C-A30A-1D4382B613C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Q2:AS30" firstHeaderRow="0" firstDataRow="1" firstDataCol="1"/>
  <pivotFields count="16">
    <pivotField axis="axisRow" showAll="0" sortType="ascending">
      <items count="28">
        <item x="2"/>
        <item x="1"/>
        <item x="6"/>
        <item x="9"/>
        <item x="4"/>
        <item x="7"/>
        <item x="5"/>
        <item x="11"/>
        <item x="13"/>
        <item x="10"/>
        <item x="8"/>
        <item x="14"/>
        <item x="12"/>
        <item x="3"/>
        <item x="15"/>
        <item x="0"/>
        <item x="16"/>
        <item x="17"/>
        <item x="18"/>
        <item x="19"/>
        <item x="20"/>
        <item x="21"/>
        <item x="22"/>
        <item x="23"/>
        <item x="24"/>
        <item x="25"/>
        <item x="26"/>
        <item t="default"/>
      </items>
      <autoSortScope>
        <pivotArea dataOnly="0" outline="0" fieldPosition="0">
          <references count="1">
            <reference field="4294967294" count="1" selected="0">
              <x v="1"/>
            </reference>
          </references>
        </pivotArea>
      </autoSortScope>
    </pivotField>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3">
        <item x="0"/>
        <item x="1"/>
        <item t="default"/>
      </items>
    </pivotField>
  </pivotFields>
  <rowFields count="1">
    <field x="0"/>
  </rowFields>
  <rowItems count="28">
    <i>
      <x v="8"/>
    </i>
    <i>
      <x v="14"/>
    </i>
    <i>
      <x v="11"/>
    </i>
    <i>
      <x v="12"/>
    </i>
    <i>
      <x v="7"/>
    </i>
    <i>
      <x v="9"/>
    </i>
    <i>
      <x v="3"/>
    </i>
    <i>
      <x v="10"/>
    </i>
    <i>
      <x v="5"/>
    </i>
    <i>
      <x v="2"/>
    </i>
    <i>
      <x v="21"/>
    </i>
    <i>
      <x v="6"/>
    </i>
    <i>
      <x v="26"/>
    </i>
    <i>
      <x v="4"/>
    </i>
    <i>
      <x v="20"/>
    </i>
    <i>
      <x v="25"/>
    </i>
    <i>
      <x v="13"/>
    </i>
    <i>
      <x v="19"/>
    </i>
    <i>
      <x v="24"/>
    </i>
    <i>
      <x/>
    </i>
    <i>
      <x v="18"/>
    </i>
    <i>
      <x v="23"/>
    </i>
    <i>
      <x v="1"/>
    </i>
    <i>
      <x v="17"/>
    </i>
    <i>
      <x v="22"/>
    </i>
    <i>
      <x v="15"/>
    </i>
    <i>
      <x v="16"/>
    </i>
    <i t="grand">
      <x/>
    </i>
  </rowItems>
  <colFields count="1">
    <field x="-2"/>
  </colFields>
  <colItems count="2">
    <i>
      <x/>
    </i>
    <i i="1">
      <x v="1"/>
    </i>
  </colItems>
  <dataFields count="2">
    <dataField name="Sum of Average" fld="11" baseField="0" baseItem="0"/>
    <dataField name="Sum of Totals" fld="10" baseField="0" baseItem="0"/>
  </dataFields>
  <formats count="3">
    <format dxfId="22">
      <pivotArea type="all" dataOnly="0" outline="0" fieldPosition="0"/>
    </format>
    <format dxfId="21">
      <pivotArea dataOnly="0" labelOnly="1" outline="0" axis="axisValues" fieldPosition="0"/>
    </format>
    <format dxfId="20">
      <pivotArea outline="0" collapsedLevelsAreSubtotals="1" fieldPosition="0"/>
    </format>
  </formats>
  <chartFormats count="31">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5" format="4"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1"/>
          </reference>
        </references>
      </pivotArea>
    </chartFormat>
    <chartFormat chart="35" format="6">
      <pivotArea type="data" outline="0" fieldPosition="0">
        <references count="2">
          <reference field="4294967294" count="1" selected="0">
            <x v="1"/>
          </reference>
          <reference field="0" count="1" selected="0">
            <x v="8"/>
          </reference>
        </references>
      </pivotArea>
    </chartFormat>
    <chartFormat chart="35" format="7">
      <pivotArea type="data" outline="0" fieldPosition="0">
        <references count="2">
          <reference field="4294967294" count="1" selected="0">
            <x v="1"/>
          </reference>
          <reference field="0" count="1" selected="0">
            <x v="14"/>
          </reference>
        </references>
      </pivotArea>
    </chartFormat>
    <chartFormat chart="35" format="8">
      <pivotArea type="data" outline="0" fieldPosition="0">
        <references count="2">
          <reference field="4294967294" count="1" selected="0">
            <x v="1"/>
          </reference>
          <reference field="0" count="1" selected="0">
            <x v="11"/>
          </reference>
        </references>
      </pivotArea>
    </chartFormat>
    <chartFormat chart="35" format="9">
      <pivotArea type="data" outline="0" fieldPosition="0">
        <references count="2">
          <reference field="4294967294" count="1" selected="0">
            <x v="1"/>
          </reference>
          <reference field="0" count="1" selected="0">
            <x v="12"/>
          </reference>
        </references>
      </pivotArea>
    </chartFormat>
    <chartFormat chart="35" format="10">
      <pivotArea type="data" outline="0" fieldPosition="0">
        <references count="2">
          <reference field="4294967294" count="1" selected="0">
            <x v="1"/>
          </reference>
          <reference field="0" count="1" selected="0">
            <x v="7"/>
          </reference>
        </references>
      </pivotArea>
    </chartFormat>
    <chartFormat chart="35" format="11">
      <pivotArea type="data" outline="0" fieldPosition="0">
        <references count="2">
          <reference field="4294967294" count="1" selected="0">
            <x v="1"/>
          </reference>
          <reference field="0" count="1" selected="0">
            <x v="9"/>
          </reference>
        </references>
      </pivotArea>
    </chartFormat>
    <chartFormat chart="35" format="12">
      <pivotArea type="data" outline="0" fieldPosition="0">
        <references count="2">
          <reference field="4294967294" count="1" selected="0">
            <x v="1"/>
          </reference>
          <reference field="0" count="1" selected="0">
            <x v="3"/>
          </reference>
        </references>
      </pivotArea>
    </chartFormat>
    <chartFormat chart="35" format="13">
      <pivotArea type="data" outline="0" fieldPosition="0">
        <references count="2">
          <reference field="4294967294" count="1" selected="0">
            <x v="1"/>
          </reference>
          <reference field="0" count="1" selected="0">
            <x v="10"/>
          </reference>
        </references>
      </pivotArea>
    </chartFormat>
    <chartFormat chart="35" format="14">
      <pivotArea type="data" outline="0" fieldPosition="0">
        <references count="2">
          <reference field="4294967294" count="1" selected="0">
            <x v="1"/>
          </reference>
          <reference field="0" count="1" selected="0">
            <x v="5"/>
          </reference>
        </references>
      </pivotArea>
    </chartFormat>
    <chartFormat chart="35" format="15">
      <pivotArea type="data" outline="0" fieldPosition="0">
        <references count="2">
          <reference field="4294967294" count="1" selected="0">
            <x v="1"/>
          </reference>
          <reference field="0" count="1" selected="0">
            <x v="2"/>
          </reference>
        </references>
      </pivotArea>
    </chartFormat>
    <chartFormat chart="35" format="16">
      <pivotArea type="data" outline="0" fieldPosition="0">
        <references count="2">
          <reference field="4294967294" count="1" selected="0">
            <x v="1"/>
          </reference>
          <reference field="0" count="1" selected="0">
            <x v="21"/>
          </reference>
        </references>
      </pivotArea>
    </chartFormat>
    <chartFormat chart="35" format="17">
      <pivotArea type="data" outline="0" fieldPosition="0">
        <references count="2">
          <reference field="4294967294" count="1" selected="0">
            <x v="1"/>
          </reference>
          <reference field="0" count="1" selected="0">
            <x v="6"/>
          </reference>
        </references>
      </pivotArea>
    </chartFormat>
    <chartFormat chart="35" format="18">
      <pivotArea type="data" outline="0" fieldPosition="0">
        <references count="2">
          <reference field="4294967294" count="1" selected="0">
            <x v="1"/>
          </reference>
          <reference field="0" count="1" selected="0">
            <x v="26"/>
          </reference>
        </references>
      </pivotArea>
    </chartFormat>
    <chartFormat chart="35" format="19">
      <pivotArea type="data" outline="0" fieldPosition="0">
        <references count="2">
          <reference field="4294967294" count="1" selected="0">
            <x v="1"/>
          </reference>
          <reference field="0" count="1" selected="0">
            <x v="4"/>
          </reference>
        </references>
      </pivotArea>
    </chartFormat>
    <chartFormat chart="35" format="20">
      <pivotArea type="data" outline="0" fieldPosition="0">
        <references count="2">
          <reference field="4294967294" count="1" selected="0">
            <x v="1"/>
          </reference>
          <reference field="0" count="1" selected="0">
            <x v="20"/>
          </reference>
        </references>
      </pivotArea>
    </chartFormat>
    <chartFormat chart="35" format="21">
      <pivotArea type="data" outline="0" fieldPosition="0">
        <references count="2">
          <reference field="4294967294" count="1" selected="0">
            <x v="1"/>
          </reference>
          <reference field="0" count="1" selected="0">
            <x v="25"/>
          </reference>
        </references>
      </pivotArea>
    </chartFormat>
    <chartFormat chart="35" format="22">
      <pivotArea type="data" outline="0" fieldPosition="0">
        <references count="2">
          <reference field="4294967294" count="1" selected="0">
            <x v="1"/>
          </reference>
          <reference field="0" count="1" selected="0">
            <x v="13"/>
          </reference>
        </references>
      </pivotArea>
    </chartFormat>
    <chartFormat chart="35" format="23">
      <pivotArea type="data" outline="0" fieldPosition="0">
        <references count="2">
          <reference field="4294967294" count="1" selected="0">
            <x v="1"/>
          </reference>
          <reference field="0" count="1" selected="0">
            <x v="19"/>
          </reference>
        </references>
      </pivotArea>
    </chartFormat>
    <chartFormat chart="35" format="24">
      <pivotArea type="data" outline="0" fieldPosition="0">
        <references count="2">
          <reference field="4294967294" count="1" selected="0">
            <x v="1"/>
          </reference>
          <reference field="0" count="1" selected="0">
            <x v="24"/>
          </reference>
        </references>
      </pivotArea>
    </chartFormat>
    <chartFormat chart="35" format="25">
      <pivotArea type="data" outline="0" fieldPosition="0">
        <references count="2">
          <reference field="4294967294" count="1" selected="0">
            <x v="1"/>
          </reference>
          <reference field="0" count="1" selected="0">
            <x v="0"/>
          </reference>
        </references>
      </pivotArea>
    </chartFormat>
    <chartFormat chart="35" format="26">
      <pivotArea type="data" outline="0" fieldPosition="0">
        <references count="2">
          <reference field="4294967294" count="1" selected="0">
            <x v="1"/>
          </reference>
          <reference field="0" count="1" selected="0">
            <x v="18"/>
          </reference>
        </references>
      </pivotArea>
    </chartFormat>
    <chartFormat chart="35" format="27">
      <pivotArea type="data" outline="0" fieldPosition="0">
        <references count="2">
          <reference field="4294967294" count="1" selected="0">
            <x v="1"/>
          </reference>
          <reference field="0" count="1" selected="0">
            <x v="23"/>
          </reference>
        </references>
      </pivotArea>
    </chartFormat>
    <chartFormat chart="35" format="28">
      <pivotArea type="data" outline="0" fieldPosition="0">
        <references count="2">
          <reference field="4294967294" count="1" selected="0">
            <x v="1"/>
          </reference>
          <reference field="0" count="1" selected="0">
            <x v="1"/>
          </reference>
        </references>
      </pivotArea>
    </chartFormat>
    <chartFormat chart="35" format="29">
      <pivotArea type="data" outline="0" fieldPosition="0">
        <references count="2">
          <reference field="4294967294" count="1" selected="0">
            <x v="1"/>
          </reference>
          <reference field="0" count="1" selected="0">
            <x v="17"/>
          </reference>
        </references>
      </pivotArea>
    </chartFormat>
    <chartFormat chart="35" format="30">
      <pivotArea type="data" outline="0" fieldPosition="0">
        <references count="2">
          <reference field="4294967294" count="1" selected="0">
            <x v="1"/>
          </reference>
          <reference field="0" count="1" selected="0">
            <x v="22"/>
          </reference>
        </references>
      </pivotArea>
    </chartFormat>
    <chartFormat chart="35" format="31">
      <pivotArea type="data" outline="0" fieldPosition="0">
        <references count="2">
          <reference field="4294967294" count="1" selected="0">
            <x v="1"/>
          </reference>
          <reference field="0" count="1" selected="0">
            <x v="15"/>
          </reference>
        </references>
      </pivotArea>
    </chartFormat>
    <chartFormat chart="35" format="32">
      <pivotArea type="data" outline="0" fieldPosition="0">
        <references count="2">
          <reference field="4294967294" count="1" selected="0">
            <x v="1"/>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CFF6C2-46AB-4D22-8256-3731DAA690EB}" name="PivotTable19"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36">
  <location ref="AU3:AZ30" firstHeaderRow="0" firstDataRow="1" firstDataCol="3"/>
  <pivotFields count="16">
    <pivotField axis="axisRow" compact="0" outline="0" showAll="0" defaultSubtotal="0">
      <items count="27">
        <item x="2"/>
        <item x="1"/>
        <item x="6"/>
        <item x="9"/>
        <item x="4"/>
        <item x="7"/>
        <item x="5"/>
        <item x="11"/>
        <item x="13"/>
        <item x="10"/>
        <item x="8"/>
        <item x="14"/>
        <item x="12"/>
        <item x="3"/>
        <item x="15"/>
        <item x="0"/>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Row" compact="0" outline="0" showAll="0" defaultSubtotal="0">
      <items count="7">
        <item x="3"/>
        <item x="6"/>
        <item x="0"/>
        <item x="4"/>
        <item x="5"/>
        <item x="1"/>
        <item x="2"/>
      </items>
      <extLst>
        <ext xmlns:x14="http://schemas.microsoft.com/office/spreadsheetml/2009/9/main" uri="{2946ED86-A175-432a-8AC1-64E0C546D7DE}">
          <x14:pivotField fillDownLabels="1"/>
        </ext>
      </extLst>
    </pivotField>
    <pivotField axis="axisRow" compact="0" outline="0" showAll="0" sortType="ascending" defaultSubtotal="0">
      <items count="3">
        <item x="0"/>
        <item x="1"/>
        <item x="2"/>
      </items>
      <autoSortScope>
        <pivotArea dataOnly="0" outline="0" fieldPosition="0">
          <references count="1">
            <reference field="4294967294" count="1" selected="0">
              <x v="2"/>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s>
  <rowFields count="3">
    <field x="0"/>
    <field x="1"/>
    <field x="2"/>
  </rowFields>
  <rowItems count="27">
    <i>
      <x/>
      <x v="6"/>
      <x v="2"/>
    </i>
    <i>
      <x v="1"/>
      <x v="5"/>
      <x v="1"/>
    </i>
    <i>
      <x v="2"/>
      <x v="6"/>
      <x v="1"/>
    </i>
    <i>
      <x v="3"/>
      <x v="4"/>
      <x v="1"/>
    </i>
    <i>
      <x v="4"/>
      <x/>
      <x v="1"/>
    </i>
    <i>
      <x v="5"/>
      <x v="3"/>
      <x v="1"/>
    </i>
    <i>
      <x v="6"/>
      <x v="5"/>
      <x/>
    </i>
    <i>
      <x v="7"/>
      <x v="1"/>
      <x v="1"/>
    </i>
    <i>
      <x v="8"/>
      <x v="3"/>
      <x v="1"/>
    </i>
    <i>
      <x v="9"/>
      <x v="3"/>
      <x v="1"/>
    </i>
    <i>
      <x v="10"/>
      <x/>
      <x v="1"/>
    </i>
    <i>
      <x v="11"/>
      <x/>
      <x/>
    </i>
    <i>
      <x v="12"/>
      <x v="6"/>
      <x v="1"/>
    </i>
    <i>
      <x v="13"/>
      <x v="2"/>
      <x v="1"/>
    </i>
    <i>
      <x v="14"/>
      <x v="5"/>
      <x/>
    </i>
    <i>
      <x v="15"/>
      <x v="2"/>
      <x/>
    </i>
    <i>
      <x v="16"/>
      <x v="6"/>
      <x/>
    </i>
    <i>
      <x v="17"/>
      <x v="5"/>
      <x v="1"/>
    </i>
    <i>
      <x v="18"/>
      <x v="5"/>
      <x v="1"/>
    </i>
    <i>
      <x v="19"/>
      <x v="5"/>
      <x v="1"/>
    </i>
    <i>
      <x v="20"/>
      <x v="5"/>
      <x/>
    </i>
    <i>
      <x v="21"/>
      <x v="5"/>
      <x/>
    </i>
    <i>
      <x v="22"/>
      <x v="5"/>
      <x/>
    </i>
    <i>
      <x v="23"/>
      <x v="5"/>
      <x/>
    </i>
    <i>
      <x v="24"/>
      <x v="5"/>
      <x/>
    </i>
    <i>
      <x v="25"/>
      <x v="3"/>
      <x v="1"/>
    </i>
    <i>
      <x v="26"/>
      <x v="5"/>
      <x v="1"/>
    </i>
  </rowItems>
  <colFields count="1">
    <field x="-2"/>
  </colFields>
  <colItems count="3">
    <i>
      <x/>
    </i>
    <i i="1">
      <x v="1"/>
    </i>
    <i i="2">
      <x v="2"/>
    </i>
  </colItems>
  <dataFields count="3">
    <dataField name="Average of Average" fld="11" subtotal="average" baseField="0" baseItem="0"/>
    <dataField name="Average of MoM" fld="14" subtotal="average" baseField="0" baseItem="0"/>
    <dataField name="Sum of Totals" fld="10" baseField="0" baseItem="0"/>
  </dataFields>
  <formats count="4">
    <format dxfId="26">
      <pivotArea type="all" dataOnly="0" outline="0" fieldPosition="0"/>
    </format>
    <format dxfId="25">
      <pivotArea dataOnly="0" labelOnly="1" outline="0" axis="axisValues" fieldPosition="0"/>
    </format>
    <format dxfId="24">
      <pivotArea outline="0" collapsedLevelsAreSubtotals="1" fieldPosition="0"/>
    </format>
    <format dxfId="23">
      <pivotArea outline="0" fieldPosition="0">
        <references count="4">
          <reference field="4294967294" count="1" selected="0">
            <x v="1"/>
          </reference>
          <reference field="0" count="1" selected="0">
            <x v="0"/>
          </reference>
          <reference field="1" count="1" selected="0">
            <x v="6"/>
          </reference>
          <reference field="2"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CE064-6645-4CAC-85A1-52DA996EF27C}" name="PivotTable8"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2:J10" firstHeaderRow="1" firstDataRow="1" firstDataCol="1"/>
  <pivotFields count="16">
    <pivotField showAll="0"/>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Fields count="1">
    <field x="1"/>
  </rowFields>
  <rowItems count="8">
    <i>
      <x v="1"/>
    </i>
    <i>
      <x v="4"/>
    </i>
    <i>
      <x/>
    </i>
    <i>
      <x v="3"/>
    </i>
    <i>
      <x v="2"/>
    </i>
    <i>
      <x v="6"/>
    </i>
    <i>
      <x v="5"/>
    </i>
    <i t="grand">
      <x/>
    </i>
  </rowItems>
  <colItems count="1">
    <i/>
  </colItems>
  <dataFields count="1">
    <dataField name="Sum of Totals" fld="10" baseField="0" baseItem="0"/>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7794B-C72A-4069-B709-6C44FC4332D8}" name="PivotTable1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Y2:Y3" firstHeaderRow="1" firstDataRow="1" firstDataCol="0"/>
  <pivotFields count="16">
    <pivotField dataField="1" showAll="0"/>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rowItems count="1">
    <i/>
  </rowItems>
  <colItems count="1">
    <i/>
  </colItems>
  <dataFields count="1">
    <dataField name="Count of MOVIE" fld="0" subtotal="count" baseField="0" baseItem="0" numFmtId="1"/>
  </dataFields>
  <formats count="3">
    <format dxfId="3">
      <pivotArea type="all" dataOnly="0" outline="0" fieldPosition="0"/>
    </format>
    <format dxfId="2">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FC3FB8-4C6B-4670-A954-2BC32A3524E3}" name="PivotTable1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A2:AB8"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3">
        <item x="0"/>
        <item x="1"/>
        <item t="default"/>
      </items>
    </pivotField>
  </pivotFields>
  <rowFields count="1">
    <field x="-2"/>
  </rowFields>
  <rowItems count="6">
    <i>
      <x/>
    </i>
    <i i="1">
      <x v="1"/>
    </i>
    <i i="2">
      <x v="2"/>
    </i>
    <i i="3">
      <x v="3"/>
    </i>
    <i i="4">
      <x v="4"/>
    </i>
    <i i="5">
      <x v="5"/>
    </i>
  </rowItems>
  <colItems count="1">
    <i/>
  </colItems>
  <dataFields count="6">
    <dataField name="Average of August (2021)" fld="4" subtotal="average" baseField="0" baseItem="0"/>
    <dataField name="Average of September (2021)" fld="5" subtotal="average" baseField="0" baseItem="0"/>
    <dataField name="Average of October (2021)" fld="6" subtotal="average" baseField="0" baseItem="0"/>
    <dataField name="Average of November (2021)" fld="7" subtotal="average" baseField="0" baseItem="0"/>
    <dataField name="Average of December (2021)" fld="8" subtotal="average" baseField="0" baseItem="0"/>
    <dataField name="Average of January (2022)" fld="9" subtotal="average" baseField="0" baseItem="0"/>
  </dataFields>
  <formats count="3">
    <format dxfId="6">
      <pivotArea type="all" dataOnly="0" outline="0" fieldPosition="0"/>
    </format>
    <format dxfId="5">
      <pivotArea dataOnly="0" labelOnly="1" outline="0" axis="axisValues" fieldPosition="0"/>
    </format>
    <format dxfId="4">
      <pivotArea outline="0" collapsedLevelsAreSubtotals="1" fieldPosition="0"/>
    </format>
  </format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3A70A-5837-4351-82B6-2C7A1367CAF3}"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6">
    <pivotField showAll="0"/>
    <pivotField showAll="0">
      <items count="8">
        <item x="3"/>
        <item x="6"/>
        <item x="0"/>
        <item x="4"/>
        <item x="5"/>
        <item x="1"/>
        <item x="2"/>
        <item t="default"/>
      </items>
    </pivotField>
    <pivotField showAll="0">
      <items count="4">
        <item x="0"/>
        <item x="1"/>
        <item x="2"/>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July (2021)" fld="3" baseField="0" baseItem="0"/>
    <dataField name="Sum of August (2021)" fld="4" baseField="0" baseItem="0"/>
    <dataField name="Sum of September (2021)" fld="5" baseField="0" baseItem="0"/>
    <dataField name="Sum of October (2021)" fld="6" baseField="0" baseItem="0"/>
    <dataField name="Sum of November (2021)" fld="7" baseField="0" baseItem="0"/>
    <dataField name="Sum of December (2021)" fld="8" baseField="0" baseItem="0"/>
    <dataField name="Sum of January (2022)" fld="9" baseField="0" baseItem="0"/>
  </dataFields>
  <formats count="1">
    <format dxfId="7">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1"/>
          </reference>
        </references>
      </pivotArea>
    </chartFormat>
    <chartFormat chart="4" format="5">
      <pivotArea type="data" outline="0" fieldPosition="0">
        <references count="1">
          <reference field="4294967294" count="1" selected="0">
            <x v="2"/>
          </reference>
        </references>
      </pivotArea>
    </chartFormat>
    <chartFormat chart="4" format="6">
      <pivotArea type="data" outline="0" fieldPosition="0">
        <references count="1">
          <reference field="4294967294" count="1" selected="0">
            <x v="3"/>
          </reference>
        </references>
      </pivotArea>
    </chartFormat>
    <chartFormat chart="4" format="7">
      <pivotArea type="data" outline="0" fieldPosition="0">
        <references count="1">
          <reference field="4294967294" count="1" selected="0">
            <x v="4"/>
          </reference>
        </references>
      </pivotArea>
    </chartFormat>
    <chartFormat chart="4" format="8">
      <pivotArea type="data" outline="0" fieldPosition="0">
        <references count="1">
          <reference field="4294967294" count="1" selected="0">
            <x v="5"/>
          </reference>
        </references>
      </pivotArea>
    </chartFormat>
    <chartFormat chart="4" format="9">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C8E91B-992C-46C5-A989-A7121FE4D589}" name="PivotTable1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V2:W30" firstHeaderRow="1" firstDataRow="1" firstDataCol="1"/>
  <pivotFields count="16">
    <pivotField axis="axisRow" showAll="0">
      <items count="28">
        <item x="2"/>
        <item x="1"/>
        <item x="6"/>
        <item x="9"/>
        <item x="4"/>
        <item x="7"/>
        <item x="5"/>
        <item x="11"/>
        <item x="13"/>
        <item x="10"/>
        <item x="8"/>
        <item x="14"/>
        <item x="12"/>
        <item x="3"/>
        <item x="15"/>
        <item x="0"/>
        <item x="16"/>
        <item x="17"/>
        <item x="18"/>
        <item x="19"/>
        <item x="20"/>
        <item x="21"/>
        <item x="22"/>
        <item x="23"/>
        <item x="24"/>
        <item x="25"/>
        <item x="26"/>
        <item t="default"/>
      </items>
    </pivotField>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Totals" fld="10" subtotal="average"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12212F-C4D0-43CB-A4D4-9858FEF7A24E}"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P2:P3" firstHeaderRow="1" firstDataRow="1" firstDataCol="0"/>
  <pivotFields count="16">
    <pivotField showAll="0"/>
    <pivotField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3">
        <item x="0"/>
        <item x="1"/>
        <item t="default"/>
      </items>
    </pivotField>
  </pivotFields>
  <rowItems count="1">
    <i/>
  </rowItems>
  <colItems count="1">
    <i/>
  </colItems>
  <dataFields count="1">
    <dataField name="Sum of Totals" fld="10" baseField="0" baseItem="0"/>
  </dataFields>
  <formats count="1">
    <format dxfId="9">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749FF1-192A-48A5-A11B-42A13339CCBB}" name="PivotTable1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T2:T3" firstHeaderRow="1" firstDataRow="1" firstDataCol="0"/>
  <pivotFields count="16">
    <pivotField showAll="0"/>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
        <item x="0"/>
        <item x="1"/>
        <item t="default"/>
      </items>
    </pivotField>
  </pivotFields>
  <rowItems count="1">
    <i/>
  </rowItems>
  <colItems count="1">
    <i/>
  </colItems>
  <dataFields count="1">
    <dataField name="Average of Average" fld="11" subtotal="average"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564D93-B905-4530-9906-9AC2CCD3D6A6}"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F3" firstHeaderRow="0" firstDataRow="0" firstDataCol="0" rowPageCount="1" colPageCount="1"/>
  <pivotFields count="16">
    <pivotField axis="axisPage" showAll="0">
      <items count="28">
        <item x="2"/>
        <item x="1"/>
        <item x="6"/>
        <item x="9"/>
        <item x="4"/>
        <item x="7"/>
        <item x="5"/>
        <item x="11"/>
        <item x="13"/>
        <item x="10"/>
        <item x="8"/>
        <item x="14"/>
        <item x="12"/>
        <item x="3"/>
        <item x="15"/>
        <item x="0"/>
        <item x="16"/>
        <item x="17"/>
        <item x="18"/>
        <item x="19"/>
        <item x="20"/>
        <item x="21"/>
        <item x="22"/>
        <item x="23"/>
        <item x="24"/>
        <item x="25"/>
        <item x="26"/>
        <item t="default"/>
      </items>
    </pivotField>
    <pivotField showAll="0">
      <items count="8">
        <item x="3"/>
        <item x="6"/>
        <item x="0"/>
        <item x="4"/>
        <item x="5"/>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3F6A7CA2-E5ED-47E4-B973-8FFF551F28DA}" sourceName="Distributor">
  <pivotTables>
    <pivotTable tabId="5" name="PivotTable1"/>
    <pivotTable tabId="5" name="PivotTable2"/>
    <pivotTable tabId="3" name="PivotTable3"/>
    <pivotTable tabId="5" name="PivotTable8"/>
    <pivotTable tabId="5" name="PivotTable9"/>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s>
  <data>
    <tabular pivotCacheId="1660114158">
      <items count="7">
        <i x="3" s="1"/>
        <i x="6" s="1"/>
        <i x="0" s="1"/>
        <i x="4"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334078F-2C87-40B4-AA30-A78C35A22FFB}" sourceName="GENRE">
  <pivotTables>
    <pivotTable tabId="5" name="PivotTable1"/>
    <pivotTable tabId="5" name="PivotTable2"/>
    <pivotTable tabId="3" name="PivotTable3"/>
    <pivotTable tabId="5" name="PivotTable8"/>
    <pivotTable tabId="5" name="PivotTable9"/>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s>
  <data>
    <tabular pivotCacheId="166011415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4FBC3C18-7E4A-4101-8363-2BF57499AB3A}" sourceName="Above or Below Average">
  <pivotTables>
    <pivotTable tabId="5" name="PivotTable1"/>
    <pivotTable tabId="5" name="PivotTable2"/>
    <pivotTable tabId="3" name="PivotTable3"/>
    <pivotTable tabId="5" name="PivotTable8"/>
    <pivotTable tabId="5" name="PivotTable9"/>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s>
  <data>
    <tabular pivotCacheId="166011415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 xr10:uid="{8A0B3CDD-BBC5-4EAD-9F49-4687C4EF63C4}" cache="Slicer_Distributor" caption="Distributor" columnCount="4" style="SlicerStyleLight4" rowHeight="360000"/>
  <slicer name="GENRE" xr10:uid="{96068C26-0897-4560-B594-655470B796BB}" cache="Slicer_GENRE" caption="Genre" columnCount="2" style="SlicerStyleLight4" rowHeight="360000"/>
  <slicer name="Above or Below Average" xr10:uid="{A316366A-6EC2-45D0-B931-7EC49181C0F2}" cache="Slicer_Above_or_Below_Average" caption="Above or Below Average" columnCount="2" style="SlicerStyleLight4"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4828BB-5940-4CCB-A775-D7307FF26BD1}" name="Movie_Table" displayName="Movie_Table" ref="A1:P28" totalsRowShown="0" headerRowDxfId="47" dataDxfId="45" headerRowBorderDxfId="46" tableBorderDxfId="44" totalsRowBorderDxfId="43">
  <autoFilter ref="A1:P28" xr:uid="{F94828BB-5940-4CCB-A775-D7307FF26BD1}"/>
  <tableColumns count="16">
    <tableColumn id="1" xr3:uid="{1B78C542-D4A1-47F3-A778-F78D1AA0CFB2}" name="MOVIE" dataDxfId="42"/>
    <tableColumn id="2" xr3:uid="{47B402CD-9F64-4626-A82D-BDE18F534540}" name="Distributor" dataDxfId="41"/>
    <tableColumn id="3" xr3:uid="{599A88EA-6657-423D-8B21-D0E1F275F696}" name="GENRE" dataDxfId="40"/>
    <tableColumn id="4" xr3:uid="{D956E62A-D7E5-4005-B3AB-CDD212E43CD9}" name="July (2021)" dataDxfId="39"/>
    <tableColumn id="5" xr3:uid="{3D2E9562-1D0E-4DC3-AE1F-E814ED1C6349}" name="August (2021)" dataDxfId="38"/>
    <tableColumn id="6" xr3:uid="{D8D70EF5-A42E-42C7-93EC-F184EC117EC1}" name="September (2021)" dataDxfId="37"/>
    <tableColumn id="7" xr3:uid="{CE74D8AC-6B3A-4FD2-984A-5339A73762DE}" name="October (2021)" dataDxfId="36"/>
    <tableColumn id="8" xr3:uid="{A81612A2-4644-4604-B0B8-43C367AC21F5}" name="November (2021)" dataDxfId="35"/>
    <tableColumn id="9" xr3:uid="{3055EFCB-BB18-41F3-83C6-451D95024B6D}" name="December (2021)" dataDxfId="34"/>
    <tableColumn id="10" xr3:uid="{829E7BB3-2367-40D1-B62D-D5C2B73D4C89}" name="January (2022)" dataDxfId="33"/>
    <tableColumn id="11" xr3:uid="{EEA3E38D-0264-40A8-B9B1-8170C1333C1A}" name="Totals" dataDxfId="32"/>
    <tableColumn id="12" xr3:uid="{7171A3CA-C5C5-4985-AC78-287EC67214BC}" name="Average" dataDxfId="31"/>
    <tableColumn id="13" xr3:uid="{E4459092-774D-4B07-901A-C272E7F7F63D}" name="Min" dataDxfId="30"/>
    <tableColumn id="14" xr3:uid="{40CFBB4B-CF19-4343-B396-91A0E91ED837}" name="Max" dataDxfId="29"/>
    <tableColumn id="15" xr3:uid="{CC551A21-16D6-43F7-80A2-5641D6F6B41E}" name="MoM" dataDxfId="28"/>
    <tableColumn id="16" xr3:uid="{51540982-114B-48ED-AF9C-B12FDC09E801}" name="Above or Below Average"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2318F4-A171-4596-A811-F0E96FEF90A7}" name="Data" displayName="Data" ref="A1:P17" totalsRowShown="0">
  <autoFilter ref="A1:P17" xr:uid="{362318F4-A171-4596-A811-F0E96FEF90A7}"/>
  <tableColumns count="16">
    <tableColumn id="1" xr3:uid="{616E25A6-428A-44CA-99F7-99E088BB13B1}" name="MOVIE"/>
    <tableColumn id="2" xr3:uid="{D037F6ED-0717-4C81-B0AC-5679413DC6EE}" name="Distributor"/>
    <tableColumn id="3" xr3:uid="{5A8AAE92-0D59-48B8-9561-B55C4F7AF646}" name="GENRE"/>
    <tableColumn id="4" xr3:uid="{F075A780-9C4D-425A-8E3B-9288A2351BF5}" name="July (2021)"/>
    <tableColumn id="5" xr3:uid="{26F7307F-56A3-4EE3-B18D-D2062EB0B309}" name="August (2021)"/>
    <tableColumn id="6" xr3:uid="{10F2521A-6911-4F00-A264-D4AAA933A8B5}" name="September (2021)"/>
    <tableColumn id="7" xr3:uid="{4D80FC89-773F-46F1-9250-C4F1A9CA0BC2}" name="October (2021)"/>
    <tableColumn id="8" xr3:uid="{B579B46D-ED4E-474A-B418-9A7EC4673897}" name="November (2021)"/>
    <tableColumn id="9" xr3:uid="{8A0F66E6-6A78-4A84-A09D-25669B1A25E4}" name="December (2021)"/>
    <tableColumn id="10" xr3:uid="{09CA62F3-A3E5-4F83-8E3B-0919B42E29C9}" name="January (2022)"/>
    <tableColumn id="11" xr3:uid="{E05FDC96-7164-4463-ABFE-9C16A661383F}" name="Totals"/>
    <tableColumn id="12" xr3:uid="{47E0F859-C203-46E0-85FD-FB8E173A7E77}" name="Average"/>
    <tableColumn id="13" xr3:uid="{FFBDBF64-B9C0-4372-A1B3-CF6D09DE6990}" name="Min"/>
    <tableColumn id="14" xr3:uid="{4097026E-E0C0-4648-A065-1B6DD078C196}" name="Max"/>
    <tableColumn id="15" xr3:uid="{8CBBD73B-D37E-4B34-9C6F-48FA55DE7F9A}" name="MoM"/>
    <tableColumn id="16" xr3:uid="{CBCC22D5-BC96-4BEF-8CD1-96EFFDC01765}" name="Above or Below Aver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drawing" Target="../drawings/drawing2.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52B1A-3A3A-407A-9FC2-8562EA3A4798}">
  <dimension ref="B1:S90"/>
  <sheetViews>
    <sheetView showGridLines="0" tabSelected="1" zoomScale="75" zoomScaleNormal="75" workbookViewId="0">
      <selection activeCell="O32" sqref="O32"/>
    </sheetView>
  </sheetViews>
  <sheetFormatPr defaultRowHeight="14.4" x14ac:dyDescent="0.3"/>
  <cols>
    <col min="2" max="10" width="14.88671875" customWidth="1"/>
    <col min="11" max="11" width="29.5546875" customWidth="1"/>
    <col min="12" max="12" width="20.33203125" customWidth="1"/>
    <col min="13" max="13" width="23.6640625" customWidth="1"/>
    <col min="14" max="14" width="17.5546875" customWidth="1"/>
    <col min="15" max="15" width="13" customWidth="1"/>
    <col min="16" max="16" width="25.21875" customWidth="1"/>
  </cols>
  <sheetData>
    <row r="1" spans="2:16" ht="14.4" customHeight="1" x14ac:dyDescent="0.3">
      <c r="B1" s="61" t="s">
        <v>48</v>
      </c>
      <c r="C1" s="61"/>
      <c r="D1" s="61"/>
      <c r="E1" s="61"/>
      <c r="F1" s="61"/>
      <c r="G1" s="61"/>
      <c r="H1" s="61"/>
      <c r="I1" s="61"/>
      <c r="J1" s="61"/>
      <c r="K1" s="61"/>
      <c r="L1" s="61"/>
      <c r="M1" s="61"/>
      <c r="N1" s="61"/>
      <c r="O1" s="61"/>
      <c r="P1" s="61"/>
    </row>
    <row r="2" spans="2:16" ht="14.4" customHeight="1" x14ac:dyDescent="0.3">
      <c r="B2" s="61"/>
      <c r="C2" s="61"/>
      <c r="D2" s="61"/>
      <c r="E2" s="61"/>
      <c r="F2" s="61"/>
      <c r="G2" s="61"/>
      <c r="H2" s="61"/>
      <c r="I2" s="61"/>
      <c r="J2" s="61"/>
      <c r="K2" s="61"/>
      <c r="L2" s="61"/>
      <c r="M2" s="61"/>
      <c r="N2" s="61"/>
      <c r="O2" s="61"/>
      <c r="P2" s="61"/>
    </row>
    <row r="3" spans="2:16" ht="14.4" customHeight="1" x14ac:dyDescent="0.3">
      <c r="B3" s="61"/>
      <c r="C3" s="61"/>
      <c r="D3" s="61"/>
      <c r="E3" s="61"/>
      <c r="F3" s="61"/>
      <c r="G3" s="61"/>
      <c r="H3" s="61"/>
      <c r="I3" s="61"/>
      <c r="J3" s="61"/>
      <c r="K3" s="61"/>
      <c r="L3" s="61"/>
      <c r="M3" s="61"/>
      <c r="N3" s="61"/>
      <c r="O3" s="61"/>
      <c r="P3" s="61"/>
    </row>
    <row r="4" spans="2:16" x14ac:dyDescent="0.3">
      <c r="B4" s="61"/>
      <c r="C4" s="61"/>
      <c r="D4" s="61"/>
      <c r="E4" s="61"/>
      <c r="F4" s="61"/>
      <c r="G4" s="61"/>
      <c r="H4" s="61"/>
      <c r="I4" s="61"/>
      <c r="J4" s="61"/>
      <c r="K4" s="61"/>
      <c r="L4" s="61"/>
      <c r="M4" s="61"/>
      <c r="N4" s="61"/>
      <c r="O4" s="61"/>
      <c r="P4" s="61"/>
    </row>
    <row r="5" spans="2:16" x14ac:dyDescent="0.3">
      <c r="B5" s="61"/>
      <c r="C5" s="61"/>
      <c r="D5" s="61"/>
      <c r="E5" s="61"/>
      <c r="F5" s="61"/>
      <c r="G5" s="61"/>
      <c r="H5" s="61"/>
      <c r="I5" s="61"/>
      <c r="J5" s="61"/>
      <c r="K5" s="61"/>
      <c r="L5" s="61"/>
      <c r="M5" s="61"/>
      <c r="N5" s="61"/>
      <c r="O5" s="61"/>
      <c r="P5" s="61"/>
    </row>
    <row r="6" spans="2:16" ht="15" thickBot="1" x14ac:dyDescent="0.35"/>
    <row r="7" spans="2:16" ht="15" thickBot="1" x14ac:dyDescent="0.35">
      <c r="N7" s="62" t="s">
        <v>78</v>
      </c>
      <c r="O7" s="63"/>
    </row>
    <row r="8" spans="2:16" ht="16.2" thickBot="1" x14ac:dyDescent="0.35">
      <c r="M8" s="26"/>
      <c r="N8" s="19" t="s">
        <v>77</v>
      </c>
      <c r="O8" s="18" t="s">
        <v>76</v>
      </c>
    </row>
    <row r="9" spans="2:16" x14ac:dyDescent="0.3">
      <c r="M9" s="26"/>
      <c r="N9" s="29"/>
      <c r="O9" s="24"/>
    </row>
    <row r="10" spans="2:16" x14ac:dyDescent="0.3">
      <c r="N10" s="25"/>
      <c r="O10" s="26"/>
    </row>
    <row r="11" spans="2:16" x14ac:dyDescent="0.3">
      <c r="N11" s="25"/>
      <c r="O11" s="26"/>
    </row>
    <row r="12" spans="2:16" ht="15" thickBot="1" x14ac:dyDescent="0.35">
      <c r="N12" s="27"/>
      <c r="O12" s="28"/>
    </row>
    <row r="14" spans="2:16" ht="14.4" customHeight="1" x14ac:dyDescent="0.3">
      <c r="B14" s="64" t="s">
        <v>74</v>
      </c>
      <c r="C14" s="64"/>
      <c r="D14" s="64"/>
      <c r="E14" s="64"/>
      <c r="F14" s="64"/>
      <c r="G14" s="64"/>
      <c r="H14" s="64"/>
      <c r="I14" s="64"/>
      <c r="J14" s="64"/>
      <c r="K14" s="64"/>
      <c r="L14" s="64"/>
      <c r="M14" s="64"/>
      <c r="N14" s="64"/>
      <c r="O14" s="64"/>
      <c r="P14" s="64"/>
    </row>
    <row r="15" spans="2:16" ht="14.4" customHeight="1" x14ac:dyDescent="0.3">
      <c r="B15" s="64"/>
      <c r="C15" s="64"/>
      <c r="D15" s="64"/>
      <c r="E15" s="64"/>
      <c r="F15" s="64"/>
      <c r="G15" s="64"/>
      <c r="H15" s="64"/>
      <c r="I15" s="64"/>
      <c r="J15" s="64"/>
      <c r="K15" s="64"/>
      <c r="L15" s="64"/>
      <c r="M15" s="64"/>
      <c r="N15" s="64"/>
      <c r="O15" s="64"/>
      <c r="P15" s="64"/>
    </row>
    <row r="16" spans="2:16" ht="14.4" customHeight="1" x14ac:dyDescent="0.3">
      <c r="B16" s="64"/>
      <c r="C16" s="64"/>
      <c r="D16" s="64"/>
      <c r="E16" s="64"/>
      <c r="F16" s="64"/>
      <c r="G16" s="64"/>
      <c r="H16" s="64"/>
      <c r="I16" s="64"/>
      <c r="J16" s="64"/>
      <c r="K16" s="64"/>
      <c r="L16" s="64"/>
      <c r="M16" s="64"/>
      <c r="N16" s="64"/>
      <c r="O16" s="64"/>
      <c r="P16" s="64"/>
    </row>
    <row r="17" spans="15:19" ht="14.4" customHeight="1" thickBot="1" x14ac:dyDescent="0.4">
      <c r="O17" s="67"/>
      <c r="P17" s="30" t="s">
        <v>79</v>
      </c>
    </row>
    <row r="18" spans="15:19" ht="15.6" customHeight="1" x14ac:dyDescent="0.3">
      <c r="O18" s="67"/>
      <c r="P18" s="73">
        <f>GETPIVOTDATA("Totals",'Pivot Table'!$P$2)</f>
        <v>45602299</v>
      </c>
    </row>
    <row r="19" spans="15:19" ht="14.4" customHeight="1" x14ac:dyDescent="0.3">
      <c r="O19" s="67"/>
      <c r="P19" s="74"/>
      <c r="S19" t="s">
        <v>83</v>
      </c>
    </row>
    <row r="20" spans="15:19" ht="14.4" customHeight="1" x14ac:dyDescent="0.35">
      <c r="O20" s="67"/>
      <c r="P20" s="22" t="s">
        <v>7</v>
      </c>
    </row>
    <row r="21" spans="15:19" ht="14.4" customHeight="1" x14ac:dyDescent="0.3">
      <c r="O21" s="42"/>
      <c r="P21" s="75">
        <f>GETPIVOTDATA("MoM",'Pivot Table'!$R$2)</f>
        <v>-0.24891890370970948</v>
      </c>
    </row>
    <row r="22" spans="15:19" ht="14.4" customHeight="1" x14ac:dyDescent="0.3">
      <c r="O22" s="42"/>
      <c r="P22" s="76"/>
    </row>
    <row r="23" spans="15:19" ht="15" customHeight="1" thickBot="1" x14ac:dyDescent="0.35">
      <c r="O23" s="42"/>
      <c r="P23" s="77"/>
    </row>
    <row r="24" spans="15:19" ht="18.600000000000001" thickBot="1" x14ac:dyDescent="0.4">
      <c r="O24" s="42"/>
      <c r="P24" s="23" t="s">
        <v>85</v>
      </c>
    </row>
    <row r="25" spans="15:19" ht="15.6" customHeight="1" x14ac:dyDescent="0.3">
      <c r="O25" s="42"/>
      <c r="P25" s="55">
        <f>GETPIVOTDATA("Average",'Pivot Table'!$T$2)</f>
        <v>241178.19576719578</v>
      </c>
    </row>
    <row r="26" spans="15:19" ht="14.4" customHeight="1" x14ac:dyDescent="0.3">
      <c r="O26" s="42"/>
      <c r="P26" s="56"/>
    </row>
    <row r="27" spans="15:19" ht="15" thickBot="1" x14ac:dyDescent="0.35">
      <c r="O27" s="42"/>
      <c r="P27" s="57"/>
    </row>
    <row r="28" spans="15:19" ht="18.600000000000001" thickBot="1" x14ac:dyDescent="0.4">
      <c r="O28" s="42"/>
      <c r="P28" s="23" t="s">
        <v>84</v>
      </c>
    </row>
    <row r="29" spans="15:19" ht="14.4" customHeight="1" x14ac:dyDescent="0.3">
      <c r="O29" s="42"/>
      <c r="P29" s="58">
        <f>GETPIVOTDATA("Totals",'Pivot Table'!$V$2)</f>
        <v>1688974.0370370371</v>
      </c>
    </row>
    <row r="30" spans="15:19" ht="14.4" customHeight="1" x14ac:dyDescent="0.3">
      <c r="O30" s="42"/>
      <c r="P30" s="59"/>
    </row>
    <row r="31" spans="15:19" ht="15" thickBot="1" x14ac:dyDescent="0.35">
      <c r="O31" s="42"/>
      <c r="P31" s="60"/>
    </row>
    <row r="32" spans="15:19" ht="18.600000000000001" thickBot="1" x14ac:dyDescent="0.4">
      <c r="O32" s="42"/>
      <c r="P32" s="23" t="s">
        <v>87</v>
      </c>
    </row>
    <row r="33" spans="2:16" ht="14.4" customHeight="1" x14ac:dyDescent="0.3">
      <c r="O33" s="42"/>
      <c r="P33" s="50">
        <f>GETPIVOTDATA("MOVIE",'Pivot Table'!$Y$2)</f>
        <v>27</v>
      </c>
    </row>
    <row r="34" spans="2:16" ht="14.4" customHeight="1" x14ac:dyDescent="0.3">
      <c r="O34" s="42"/>
      <c r="P34" s="51"/>
    </row>
    <row r="35" spans="2:16" ht="15" thickBot="1" x14ac:dyDescent="0.35">
      <c r="O35" s="42"/>
      <c r="P35" s="52"/>
    </row>
    <row r="36" spans="2:16" x14ac:dyDescent="0.3">
      <c r="B36" s="53" t="s">
        <v>88</v>
      </c>
      <c r="C36" s="54"/>
      <c r="D36" s="54"/>
      <c r="E36" s="54"/>
      <c r="F36" s="54"/>
      <c r="G36" s="54"/>
      <c r="H36" s="54"/>
      <c r="I36" s="54"/>
      <c r="J36" s="54"/>
      <c r="K36" s="54"/>
      <c r="L36" s="54"/>
      <c r="M36" s="54"/>
      <c r="N36" s="54"/>
      <c r="O36" s="54"/>
      <c r="P36" s="54"/>
    </row>
    <row r="37" spans="2:16" x14ac:dyDescent="0.3">
      <c r="B37" s="54"/>
      <c r="C37" s="54"/>
      <c r="D37" s="54"/>
      <c r="E37" s="54"/>
      <c r="F37" s="54"/>
      <c r="G37" s="54"/>
      <c r="H37" s="54"/>
      <c r="I37" s="54"/>
      <c r="J37" s="54"/>
      <c r="K37" s="54"/>
      <c r="L37" s="54"/>
      <c r="M37" s="54"/>
      <c r="N37" s="54"/>
      <c r="O37" s="54"/>
      <c r="P37" s="54"/>
    </row>
    <row r="38" spans="2:16" x14ac:dyDescent="0.3">
      <c r="B38" s="54"/>
      <c r="C38" s="54"/>
      <c r="D38" s="54"/>
      <c r="E38" s="54"/>
      <c r="F38" s="54"/>
      <c r="G38" s="54"/>
      <c r="H38" s="54"/>
      <c r="I38" s="54"/>
      <c r="J38" s="54"/>
      <c r="K38" s="54"/>
      <c r="L38" s="54"/>
      <c r="M38" s="54"/>
      <c r="N38" s="54"/>
      <c r="O38" s="54"/>
      <c r="P38" s="54"/>
    </row>
    <row r="57" spans="2:17" x14ac:dyDescent="0.3">
      <c r="B57" s="53" t="s">
        <v>95</v>
      </c>
      <c r="C57" s="54"/>
      <c r="D57" s="54"/>
      <c r="E57" s="54"/>
      <c r="F57" s="54"/>
      <c r="G57" s="54"/>
      <c r="H57" s="54"/>
      <c r="I57" s="54"/>
      <c r="J57" s="54"/>
      <c r="K57" s="54"/>
      <c r="L57" s="54"/>
      <c r="M57" s="54"/>
      <c r="N57" s="54"/>
      <c r="O57" s="54"/>
      <c r="P57" s="54"/>
    </row>
    <row r="58" spans="2:17" x14ac:dyDescent="0.3">
      <c r="B58" s="54"/>
      <c r="C58" s="54"/>
      <c r="D58" s="54"/>
      <c r="E58" s="54"/>
      <c r="F58" s="54"/>
      <c r="G58" s="54"/>
      <c r="H58" s="54"/>
      <c r="I58" s="54"/>
      <c r="J58" s="54"/>
      <c r="K58" s="54"/>
      <c r="L58" s="54"/>
      <c r="M58" s="54"/>
      <c r="N58" s="54"/>
      <c r="O58" s="54"/>
      <c r="P58" s="54"/>
    </row>
    <row r="59" spans="2:17" ht="15" thickBot="1" x14ac:dyDescent="0.35">
      <c r="B59" s="54"/>
      <c r="C59" s="54"/>
      <c r="D59" s="54"/>
      <c r="E59" s="54"/>
      <c r="F59" s="54"/>
      <c r="G59" s="54"/>
      <c r="H59" s="54"/>
      <c r="I59" s="54"/>
      <c r="J59" s="54"/>
      <c r="K59" s="54"/>
      <c r="L59" s="54"/>
      <c r="M59" s="54"/>
      <c r="N59" s="54"/>
      <c r="O59" s="54"/>
      <c r="P59" s="54"/>
    </row>
    <row r="60" spans="2:17" ht="18.600000000000001" thickBot="1" x14ac:dyDescent="0.4">
      <c r="J60" s="70" t="s">
        <v>96</v>
      </c>
      <c r="K60" s="71"/>
      <c r="L60" s="71"/>
      <c r="M60" s="71"/>
      <c r="N60" s="71"/>
      <c r="O60" s="71"/>
      <c r="P60" s="72"/>
    </row>
    <row r="61" spans="2:17" ht="54.6" thickBot="1" x14ac:dyDescent="0.4">
      <c r="J61" s="68" t="s">
        <v>100</v>
      </c>
      <c r="K61" s="69"/>
      <c r="L61" s="40" t="s">
        <v>97</v>
      </c>
      <c r="M61" s="40" t="s">
        <v>98</v>
      </c>
      <c r="N61" s="41" t="s">
        <v>99</v>
      </c>
      <c r="O61" s="40" t="s">
        <v>7</v>
      </c>
      <c r="P61" s="40" t="s">
        <v>79</v>
      </c>
      <c r="Q61" s="34"/>
    </row>
    <row r="62" spans="2:17" ht="16.2" thickBot="1" x14ac:dyDescent="0.35">
      <c r="J62" s="65" t="str">
        <f>IF('Pivot Table'!AU4=0,"",'Pivot Table'!AU4)</f>
        <v>Batman Forever</v>
      </c>
      <c r="K62" s="66"/>
      <c r="L62" s="37" t="str">
        <f>IF('Pivot Table'!AV4=0,"",'Pivot Table'!AV4)</f>
        <v>Warner Bros.</v>
      </c>
      <c r="M62" s="37" t="str">
        <f>IF('Pivot Table'!AW4=0,"",'Pivot Table'!AW4)</f>
        <v>Drama</v>
      </c>
      <c r="N62" s="39">
        <f>IF('Pivot Table'!AX4=0,"",'Pivot Table'!AX4)</f>
        <v>320106</v>
      </c>
      <c r="O62" s="38">
        <f>IF('Pivot Table'!AY4=0,"",'Pivot Table'!AY4)</f>
        <v>-0.49047717434747562</v>
      </c>
      <c r="P62" s="39">
        <f>IF('Pivot Table'!AZ4=0,"",'Pivot Table'!AZ4)</f>
        <v>2240742</v>
      </c>
      <c r="Q62" s="35"/>
    </row>
    <row r="63" spans="2:17" ht="16.2" thickBot="1" x14ac:dyDescent="0.35">
      <c r="J63" s="65" t="str">
        <f>IF('Pivot Table'!AU5=0,"",'Pivot Table'!AU5)</f>
        <v>Finding Nemo</v>
      </c>
      <c r="K63" s="66"/>
      <c r="L63" s="37" t="str">
        <f>IF('Pivot Table'!AV5=0,"",'Pivot Table'!AV5)</f>
        <v>Walt Disney</v>
      </c>
      <c r="M63" s="37" t="str">
        <f>IF('Pivot Table'!AW5=0,"",'Pivot Table'!AW5)</f>
        <v>Adventure</v>
      </c>
      <c r="N63" s="39">
        <f>IF('Pivot Table'!AX5=0,"",'Pivot Table'!AX5)</f>
        <v>643916</v>
      </c>
      <c r="O63" s="38">
        <f>IF('Pivot Table'!AY5=0,"",'Pivot Table'!AY5)</f>
        <v>-0.46711077321243899</v>
      </c>
      <c r="P63" s="39">
        <f>IF('Pivot Table'!AZ5=0,"",'Pivot Table'!AZ5)</f>
        <v>4507412</v>
      </c>
      <c r="Q63" s="35"/>
    </row>
    <row r="64" spans="2:17" ht="16.2" thickBot="1" x14ac:dyDescent="0.35">
      <c r="J64" s="65" t="str">
        <f>IF('Pivot Table'!AU6=0,"",'Pivot Table'!AU6)</f>
        <v>Harry Potter and the Sorcerer’s Stone</v>
      </c>
      <c r="K64" s="66"/>
      <c r="L64" s="37" t="str">
        <f>IF('Pivot Table'!AV6=0,"",'Pivot Table'!AV6)</f>
        <v>Warner Bros.</v>
      </c>
      <c r="M64" s="37" t="str">
        <f>IF('Pivot Table'!AW6=0,"",'Pivot Table'!AW6)</f>
        <v>Adventure</v>
      </c>
      <c r="N64" s="39">
        <f>IF('Pivot Table'!AX6=0,"",'Pivot Table'!AX6)</f>
        <v>5529.5714285714284</v>
      </c>
      <c r="O64" s="38">
        <f>IF('Pivot Table'!AY6=0,"",'Pivot Table'!AY6)</f>
        <v>0.67</v>
      </c>
      <c r="P64" s="39">
        <f>IF('Pivot Table'!AZ6=0,"",'Pivot Table'!AZ6)</f>
        <v>38707</v>
      </c>
      <c r="Q64" s="35"/>
    </row>
    <row r="65" spans="10:17" ht="16.2" thickBot="1" x14ac:dyDescent="0.35">
      <c r="J65" s="65" t="str">
        <f>IF('Pivot Table'!AU7=0,"",'Pivot Table'!AU7)</f>
        <v>How the Grinch Stole Christmas</v>
      </c>
      <c r="K65" s="66"/>
      <c r="L65" s="37" t="str">
        <f>IF('Pivot Table'!AV7=0,"",'Pivot Table'!AV7)</f>
        <v>Universal</v>
      </c>
      <c r="M65" s="37" t="str">
        <f>IF('Pivot Table'!AW7=0,"",'Pivot Table'!AW7)</f>
        <v>Adventure</v>
      </c>
      <c r="N65" s="39">
        <f>IF('Pivot Table'!AX7=0,"",'Pivot Table'!AX7)</f>
        <v>1302.4285714285713</v>
      </c>
      <c r="O65" s="38">
        <f>IF('Pivot Table'!AY7=0,"",'Pivot Table'!AY7)</f>
        <v>-3.7147102526002951E-2</v>
      </c>
      <c r="P65" s="39">
        <f>IF('Pivot Table'!AZ7=0,"",'Pivot Table'!AZ7)</f>
        <v>9117</v>
      </c>
      <c r="Q65" s="35"/>
    </row>
    <row r="66" spans="10:17" ht="16.2" thickBot="1" x14ac:dyDescent="0.35">
      <c r="J66" s="65" t="str">
        <f>IF('Pivot Table'!AU8=0,"",'Pivot Table'!AU8)</f>
        <v>Independence Day</v>
      </c>
      <c r="K66" s="66"/>
      <c r="L66" s="37" t="str">
        <f>IF('Pivot Table'!AV8=0,"",'Pivot Table'!AV8)</f>
        <v>20th Century Fox</v>
      </c>
      <c r="M66" s="37" t="str">
        <f>IF('Pivot Table'!AW8=0,"",'Pivot Table'!AW8)</f>
        <v>Adventure</v>
      </c>
      <c r="N66" s="39">
        <f>IF('Pivot Table'!AX8=0,"",'Pivot Table'!AX8)</f>
        <v>7989.5714285714284</v>
      </c>
      <c r="O66" s="38">
        <f>IF('Pivot Table'!AY8=0,"",'Pivot Table'!AY8)</f>
        <v>-0.42432195975503062</v>
      </c>
      <c r="P66" s="39">
        <f>IF('Pivot Table'!AZ8=0,"",'Pivot Table'!AZ8)</f>
        <v>55927</v>
      </c>
      <c r="Q66" s="35"/>
    </row>
    <row r="67" spans="10:17" ht="16.2" thickBot="1" x14ac:dyDescent="0.35">
      <c r="J67" s="65" t="str">
        <f>IF('Pivot Table'!AU9=0,"",'Pivot Table'!AU9)</f>
        <v>Men in Black</v>
      </c>
      <c r="K67" s="66"/>
      <c r="L67" s="37" t="str">
        <f>IF('Pivot Table'!AV9=0,"",'Pivot Table'!AV9)</f>
        <v>Sony Pictures</v>
      </c>
      <c r="M67" s="37" t="str">
        <f>IF('Pivot Table'!AW9=0,"",'Pivot Table'!AW9)</f>
        <v>Adventure</v>
      </c>
      <c r="N67" s="39">
        <f>IF('Pivot Table'!AX9=0,"",'Pivot Table'!AX9)</f>
        <v>3236.7142857142858</v>
      </c>
      <c r="O67" s="38">
        <f>IF('Pivot Table'!AY9=0,"",'Pivot Table'!AY9)</f>
        <v>-0.46105730427764324</v>
      </c>
      <c r="P67" s="39">
        <f>IF('Pivot Table'!AZ9=0,"",'Pivot Table'!AZ9)</f>
        <v>22657</v>
      </c>
      <c r="Q67" s="35"/>
    </row>
    <row r="68" spans="10:17" ht="16.2" thickBot="1" x14ac:dyDescent="0.35">
      <c r="J68" s="65" t="str">
        <f>IF('Pivot Table'!AU10=0,"",'Pivot Table'!AU10)</f>
        <v>Pirates of the Caribbean: Dead Man’s Chest</v>
      </c>
      <c r="K68" s="66"/>
      <c r="L68" s="37" t="str">
        <f>IF('Pivot Table'!AV10=0,"",'Pivot Table'!AV10)</f>
        <v>Walt Disney</v>
      </c>
      <c r="M68" s="37" t="str">
        <f>IF('Pivot Table'!AW10=0,"",'Pivot Table'!AW10)</f>
        <v>Action</v>
      </c>
      <c r="N68" s="39">
        <f>IF('Pivot Table'!AX10=0,"",'Pivot Table'!AX10)</f>
        <v>6399.5714285714284</v>
      </c>
      <c r="O68" s="38">
        <f>IF('Pivot Table'!AY10=0,"",'Pivot Table'!AY10)</f>
        <v>-0.42171666997814428</v>
      </c>
      <c r="P68" s="39">
        <f>IF('Pivot Table'!AZ10=0,"",'Pivot Table'!AZ10)</f>
        <v>44797</v>
      </c>
      <c r="Q68" s="35"/>
    </row>
    <row r="69" spans="10:17" ht="16.2" thickBot="1" x14ac:dyDescent="0.35">
      <c r="J69" s="65" t="str">
        <f>IF('Pivot Table'!AU11=0,"",'Pivot Table'!AU11)</f>
        <v>Shrek 2</v>
      </c>
      <c r="K69" s="66"/>
      <c r="L69" s="37" t="str">
        <f>IF('Pivot Table'!AV11=0,"",'Pivot Table'!AV11)</f>
        <v>Dreamworks SKG</v>
      </c>
      <c r="M69" s="37" t="str">
        <f>IF('Pivot Table'!AW11=0,"",'Pivot Table'!AW11)</f>
        <v>Adventure</v>
      </c>
      <c r="N69" s="39">
        <f>IF('Pivot Table'!AX11=0,"",'Pivot Table'!AX11)</f>
        <v>1268.1428571428571</v>
      </c>
      <c r="O69" s="38">
        <f>IF('Pivot Table'!AY11=0,"",'Pivot Table'!AY11)</f>
        <v>-2.3510971786833812E-2</v>
      </c>
      <c r="P69" s="39">
        <f>IF('Pivot Table'!AZ11=0,"",'Pivot Table'!AZ11)</f>
        <v>8877</v>
      </c>
      <c r="Q69" s="35"/>
    </row>
    <row r="70" spans="10:17" ht="16.2" thickBot="1" x14ac:dyDescent="0.35">
      <c r="J70" s="65" t="str">
        <f>IF('Pivot Table'!AU12=0,"",'Pivot Table'!AU12)</f>
        <v>Spider-Man</v>
      </c>
      <c r="K70" s="66"/>
      <c r="L70" s="37" t="str">
        <f>IF('Pivot Table'!AV12=0,"",'Pivot Table'!AV12)</f>
        <v>Sony Pictures</v>
      </c>
      <c r="M70" s="37" t="str">
        <f>IF('Pivot Table'!AW12=0,"",'Pivot Table'!AW12)</f>
        <v>Adventure</v>
      </c>
      <c r="N70" s="39">
        <f>IF('Pivot Table'!AX12=0,"",'Pivot Table'!AX12)</f>
        <v>1246</v>
      </c>
      <c r="O70" s="38">
        <f>IF('Pivot Table'!AY12=0,"",'Pivot Table'!AY12)</f>
        <v>0.45</v>
      </c>
      <c r="P70" s="39">
        <f>IF('Pivot Table'!AZ12=0,"",'Pivot Table'!AZ12)</f>
        <v>8722</v>
      </c>
      <c r="Q70" s="35"/>
    </row>
    <row r="71" spans="10:17" ht="16.2" thickBot="1" x14ac:dyDescent="0.35">
      <c r="J71" s="65" t="str">
        <f>IF('Pivot Table'!AU13=0,"",'Pivot Table'!AU13)</f>
        <v>Spider-Man 3</v>
      </c>
      <c r="K71" s="66"/>
      <c r="L71" s="37" t="str">
        <f>IF('Pivot Table'!AV13=0,"",'Pivot Table'!AV13)</f>
        <v>Sony Pictures</v>
      </c>
      <c r="M71" s="37" t="str">
        <f>IF('Pivot Table'!AW13=0,"",'Pivot Table'!AW13)</f>
        <v>Adventure</v>
      </c>
      <c r="N71" s="39">
        <f>IF('Pivot Table'!AX13=0,"",'Pivot Table'!AX13)</f>
        <v>1271</v>
      </c>
      <c r="O71" s="38">
        <f>IF('Pivot Table'!AY13=0,"",'Pivot Table'!AY13)</f>
        <v>-0.10028653295128942</v>
      </c>
      <c r="P71" s="39">
        <f>IF('Pivot Table'!AZ13=0,"",'Pivot Table'!AZ13)</f>
        <v>8897</v>
      </c>
      <c r="Q71" s="35"/>
    </row>
    <row r="72" spans="10:17" ht="16.2" thickBot="1" x14ac:dyDescent="0.35">
      <c r="J72" s="65" t="str">
        <f>IF('Pivot Table'!AU14=0,"",'Pivot Table'!AU14)</f>
        <v>Star Wars Ep. I: The Phantom Menace</v>
      </c>
      <c r="K72" s="66"/>
      <c r="L72" s="37" t="str">
        <f>IF('Pivot Table'!AV14=0,"",'Pivot Table'!AV14)</f>
        <v>20th Century Fox</v>
      </c>
      <c r="M72" s="37" t="str">
        <f>IF('Pivot Table'!AW14=0,"",'Pivot Table'!AW14)</f>
        <v>Adventure</v>
      </c>
      <c r="N72" s="39">
        <f>IF('Pivot Table'!AX14=0,"",'Pivot Table'!AX14)</f>
        <v>1538.1428571428571</v>
      </c>
      <c r="O72" s="38">
        <f>IF('Pivot Table'!AY14=0,"",'Pivot Table'!AY14)</f>
        <v>-0.14318442153493705</v>
      </c>
      <c r="P72" s="39">
        <f>IF('Pivot Table'!AZ14=0,"",'Pivot Table'!AZ14)</f>
        <v>10767</v>
      </c>
      <c r="Q72" s="35"/>
    </row>
    <row r="73" spans="10:17" ht="16.2" thickBot="1" x14ac:dyDescent="0.35">
      <c r="J73" s="65" t="str">
        <f>IF('Pivot Table'!AU15=0,"",'Pivot Table'!AU15)</f>
        <v>Star Wars Ep. III: Revenge of the Sith</v>
      </c>
      <c r="K73" s="66"/>
      <c r="L73" s="37" t="str">
        <f>IF('Pivot Table'!AV15=0,"",'Pivot Table'!AV15)</f>
        <v>20th Century Fox</v>
      </c>
      <c r="M73" s="37" t="str">
        <f>IF('Pivot Table'!AW15=0,"",'Pivot Table'!AW15)</f>
        <v>Action</v>
      </c>
      <c r="N73" s="39">
        <f>IF('Pivot Table'!AX15=0,"",'Pivot Table'!AX15)</f>
        <v>1246</v>
      </c>
      <c r="O73" s="38" t="str">
        <f>IF('Pivot Table'!AY15=0,"",'Pivot Table'!AY15)</f>
        <v/>
      </c>
      <c r="P73" s="39">
        <f>IF('Pivot Table'!AZ15=0,"",'Pivot Table'!AZ15)</f>
        <v>8722</v>
      </c>
      <c r="Q73" s="35"/>
    </row>
    <row r="74" spans="10:17" ht="16.2" thickBot="1" x14ac:dyDescent="0.35">
      <c r="J74" s="65" t="str">
        <f>IF('Pivot Table'!AU16=0,"",'Pivot Table'!AU16)</f>
        <v>The Dark Knight</v>
      </c>
      <c r="K74" s="66"/>
      <c r="L74" s="37" t="str">
        <f>IF('Pivot Table'!AV16=0,"",'Pivot Table'!AV16)</f>
        <v>Warner Bros.</v>
      </c>
      <c r="M74" s="37" t="str">
        <f>IF('Pivot Table'!AW16=0,"",'Pivot Table'!AW16)</f>
        <v>Adventure</v>
      </c>
      <c r="N74" s="39">
        <f>IF('Pivot Table'!AX16=0,"",'Pivot Table'!AX16)</f>
        <v>1252.4285714285713</v>
      </c>
      <c r="O74" s="38">
        <f>IF('Pivot Table'!AY16=0,"",'Pivot Table'!AY16)</f>
        <v>0.16</v>
      </c>
      <c r="P74" s="39">
        <f>IF('Pivot Table'!AZ16=0,"",'Pivot Table'!AZ16)</f>
        <v>8767</v>
      </c>
      <c r="Q74" s="35"/>
    </row>
    <row r="75" spans="10:17" ht="16.2" thickBot="1" x14ac:dyDescent="0.35">
      <c r="J75" s="65" t="str">
        <f>IF('Pivot Table'!AU17=0,"",'Pivot Table'!AU17)</f>
        <v>Titanic</v>
      </c>
      <c r="K75" s="66"/>
      <c r="L75" s="37" t="str">
        <f>IF('Pivot Table'!AV17=0,"",'Pivot Table'!AV17)</f>
        <v>Paramount Pictures</v>
      </c>
      <c r="M75" s="37" t="str">
        <f>IF('Pivot Table'!AW17=0,"",'Pivot Table'!AW17)</f>
        <v>Adventure</v>
      </c>
      <c r="N75" s="39">
        <f>IF('Pivot Table'!AX17=0,"",'Pivot Table'!AX17)</f>
        <v>104466.71428571429</v>
      </c>
      <c r="O75" s="38">
        <f>IF('Pivot Table'!AY17=0,"",'Pivot Table'!AY17)</f>
        <v>-0.40594159866706536</v>
      </c>
      <c r="P75" s="39">
        <f>IF('Pivot Table'!AZ17=0,"",'Pivot Table'!AZ17)</f>
        <v>731267</v>
      </c>
      <c r="Q75" s="35"/>
    </row>
    <row r="76" spans="10:17" ht="16.2" thickBot="1" x14ac:dyDescent="0.35">
      <c r="J76" s="65" t="str">
        <f>IF('Pivot Table'!AU18=0,"",'Pivot Table'!AU18)</f>
        <v>Toy Story 3</v>
      </c>
      <c r="K76" s="66"/>
      <c r="L76" s="37" t="str">
        <f>IF('Pivot Table'!AV18=0,"",'Pivot Table'!AV18)</f>
        <v>Walt Disney</v>
      </c>
      <c r="M76" s="37" t="str">
        <f>IF('Pivot Table'!AW18=0,"",'Pivot Table'!AW18)</f>
        <v>Action</v>
      </c>
      <c r="N76" s="39">
        <f>IF('Pivot Table'!AX18=0,"",'Pivot Table'!AX18)</f>
        <v>1246</v>
      </c>
      <c r="O76" s="38" t="str">
        <f>IF('Pivot Table'!AY18=0,"",'Pivot Table'!AY18)</f>
        <v/>
      </c>
      <c r="P76" s="39">
        <f>IF('Pivot Table'!AZ18=0,"",'Pivot Table'!AZ18)</f>
        <v>8722</v>
      </c>
      <c r="Q76" s="35"/>
    </row>
    <row r="77" spans="10:17" ht="16.2" thickBot="1" x14ac:dyDescent="0.35">
      <c r="J77" s="65" t="str">
        <f>IF('Pivot Table'!AU19=0,"",'Pivot Table'!AU19)</f>
        <v>Transformers: Revenge of the Fallen</v>
      </c>
      <c r="K77" s="66"/>
      <c r="L77" s="37" t="str">
        <f>IF('Pivot Table'!AV19=0,"",'Pivot Table'!AV19)</f>
        <v>Paramount Pictures</v>
      </c>
      <c r="M77" s="37" t="str">
        <f>IF('Pivot Table'!AW19=0,"",'Pivot Table'!AW19)</f>
        <v>Action</v>
      </c>
      <c r="N77" s="39">
        <f>IF('Pivot Table'!AX19=0,"",'Pivot Table'!AX19)</f>
        <v>1084570.2857142857</v>
      </c>
      <c r="O77" s="38">
        <f>IF('Pivot Table'!AY19=0,"",'Pivot Table'!AY19)</f>
        <v>-0.46956274213753002</v>
      </c>
      <c r="P77" s="39">
        <f>IF('Pivot Table'!AZ19=0,"",'Pivot Table'!AZ19)</f>
        <v>7591992</v>
      </c>
      <c r="Q77" s="35"/>
    </row>
    <row r="78" spans="10:17" ht="16.2" thickBot="1" x14ac:dyDescent="0.35">
      <c r="J78" s="65" t="str">
        <f>IF('Pivot Table'!AU20=0,"",'Pivot Table'!AU20)</f>
        <v>Harry Potter and the Deathly Hallows: Part II</v>
      </c>
      <c r="K78" s="66"/>
      <c r="L78" s="37" t="str">
        <f>IF('Pivot Table'!AV20=0,"",'Pivot Table'!AV20)</f>
        <v>Warner Bros.</v>
      </c>
      <c r="M78" s="37" t="str">
        <f>IF('Pivot Table'!AW20=0,"",'Pivot Table'!AW20)</f>
        <v>Action</v>
      </c>
      <c r="N78" s="39">
        <f>IF('Pivot Table'!AX20=0,"",'Pivot Table'!AX20)</f>
        <v>1084570.2857142857</v>
      </c>
      <c r="O78" s="38">
        <f>IF('Pivot Table'!AY20=0,"",'Pivot Table'!AY20)</f>
        <v>-0.46956274213753002</v>
      </c>
      <c r="P78" s="39">
        <f>IF('Pivot Table'!AZ20=0,"",'Pivot Table'!AZ20)</f>
        <v>7591992</v>
      </c>
      <c r="Q78" s="35"/>
    </row>
    <row r="79" spans="10:17" ht="16.2" thickBot="1" x14ac:dyDescent="0.35">
      <c r="J79" s="65" t="str">
        <f>IF('Pivot Table'!AU21=0,"",'Pivot Table'!AU21)</f>
        <v>The Avengers</v>
      </c>
      <c r="K79" s="66"/>
      <c r="L79" s="37" t="str">
        <f>IF('Pivot Table'!AV21=0,"",'Pivot Table'!AV21)</f>
        <v>Walt Disney</v>
      </c>
      <c r="M79" s="37" t="str">
        <f>IF('Pivot Table'!AW21=0,"",'Pivot Table'!AW21)</f>
        <v>Adventure</v>
      </c>
      <c r="N79" s="39">
        <f>IF('Pivot Table'!AX21=0,"",'Pivot Table'!AX21)</f>
        <v>643916</v>
      </c>
      <c r="O79" s="38">
        <f>IF('Pivot Table'!AY21=0,"",'Pivot Table'!AY21)</f>
        <v>-0.46711077321243899</v>
      </c>
      <c r="P79" s="39">
        <f>IF('Pivot Table'!AZ21=0,"",'Pivot Table'!AZ21)</f>
        <v>4507412</v>
      </c>
      <c r="Q79" s="35"/>
    </row>
    <row r="80" spans="10:17" ht="16.2" thickBot="1" x14ac:dyDescent="0.35">
      <c r="J80" s="65" t="str">
        <f>IF('Pivot Table'!AU22=0,"",'Pivot Table'!AU22)</f>
        <v>Iron Man 3</v>
      </c>
      <c r="K80" s="66"/>
      <c r="L80" s="37" t="str">
        <f>IF('Pivot Table'!AV22=0,"",'Pivot Table'!AV22)</f>
        <v>Walt Disney</v>
      </c>
      <c r="M80" s="37" t="str">
        <f>IF('Pivot Table'!AW22=0,"",'Pivot Table'!AW22)</f>
        <v>Adventure</v>
      </c>
      <c r="N80" s="39">
        <f>IF('Pivot Table'!AX22=0,"",'Pivot Table'!AX22)</f>
        <v>320106</v>
      </c>
      <c r="O80" s="38">
        <f>IF('Pivot Table'!AY22=0,"",'Pivot Table'!AY22)</f>
        <v>-0.49047717434747562</v>
      </c>
      <c r="P80" s="39">
        <f>IF('Pivot Table'!AZ22=0,"",'Pivot Table'!AZ22)</f>
        <v>2240742</v>
      </c>
      <c r="Q80" s="35"/>
    </row>
    <row r="81" spans="9:17" ht="16.2" thickBot="1" x14ac:dyDescent="0.35">
      <c r="J81" s="65" t="str">
        <f>IF('Pivot Table'!AU23=0,"",'Pivot Table'!AU23)</f>
        <v>Guardians of the Galaxy</v>
      </c>
      <c r="K81" s="66"/>
      <c r="L81" s="37" t="str">
        <f>IF('Pivot Table'!AV23=0,"",'Pivot Table'!AV23)</f>
        <v>Walt Disney</v>
      </c>
      <c r="M81" s="37" t="str">
        <f>IF('Pivot Table'!AW23=0,"",'Pivot Table'!AW23)</f>
        <v>Adventure</v>
      </c>
      <c r="N81" s="39">
        <f>IF('Pivot Table'!AX23=0,"",'Pivot Table'!AX23)</f>
        <v>104466.71428571429</v>
      </c>
      <c r="O81" s="38">
        <f>IF('Pivot Table'!AY23=0,"",'Pivot Table'!AY23)</f>
        <v>-0.40594159866706536</v>
      </c>
      <c r="P81" s="39">
        <f>IF('Pivot Table'!AZ23=0,"",'Pivot Table'!AZ23)</f>
        <v>731267</v>
      </c>
      <c r="Q81" s="35"/>
    </row>
    <row r="82" spans="9:17" ht="16.2" thickBot="1" x14ac:dyDescent="0.35">
      <c r="J82" s="65" t="str">
        <f>IF('Pivot Table'!AU24=0,"",'Pivot Table'!AU24)</f>
        <v>Star Wars Ep. VII: The Force Awakens</v>
      </c>
      <c r="K82" s="66"/>
      <c r="L82" s="37" t="str">
        <f>IF('Pivot Table'!AV24=0,"",'Pivot Table'!AV24)</f>
        <v>Walt Disney</v>
      </c>
      <c r="M82" s="37" t="str">
        <f>IF('Pivot Table'!AW24=0,"",'Pivot Table'!AW24)</f>
        <v>Action</v>
      </c>
      <c r="N82" s="39">
        <f>IF('Pivot Table'!AX24=0,"",'Pivot Table'!AX24)</f>
        <v>7989.5714285714284</v>
      </c>
      <c r="O82" s="38">
        <f>IF('Pivot Table'!AY24=0,"",'Pivot Table'!AY24)</f>
        <v>-0.42432195975503062</v>
      </c>
      <c r="P82" s="39">
        <f>IF('Pivot Table'!AZ24=0,"",'Pivot Table'!AZ24)</f>
        <v>55927</v>
      </c>
      <c r="Q82" s="35"/>
    </row>
    <row r="83" spans="9:17" ht="16.2" thickBot="1" x14ac:dyDescent="0.35">
      <c r="J83" s="65" t="str">
        <f>IF('Pivot Table'!AU25=0,"",'Pivot Table'!AU25)</f>
        <v>Finding Dory</v>
      </c>
      <c r="K83" s="66"/>
      <c r="L83" s="37" t="str">
        <f>IF('Pivot Table'!AV25=0,"",'Pivot Table'!AV25)</f>
        <v>Walt Disney</v>
      </c>
      <c r="M83" s="37" t="str">
        <f>IF('Pivot Table'!AW25=0,"",'Pivot Table'!AW25)</f>
        <v>Action</v>
      </c>
      <c r="N83" s="39">
        <f>IF('Pivot Table'!AX25=0,"",'Pivot Table'!AX25)</f>
        <v>6399.5714285714284</v>
      </c>
      <c r="O83" s="38">
        <f>IF('Pivot Table'!AY25=0,"",'Pivot Table'!AY25)</f>
        <v>-0.42171666997814428</v>
      </c>
      <c r="P83" s="39">
        <f>IF('Pivot Table'!AZ25=0,"",'Pivot Table'!AZ25)</f>
        <v>44797</v>
      </c>
      <c r="Q83" s="35"/>
    </row>
    <row r="84" spans="9:17" ht="16.2" thickBot="1" x14ac:dyDescent="0.35">
      <c r="J84" s="65" t="str">
        <f>IF('Pivot Table'!AU26=0,"",'Pivot Table'!AU26)</f>
        <v>Star Wars Ep. VIII: The Last Jedi</v>
      </c>
      <c r="K84" s="66"/>
      <c r="L84" s="37" t="str">
        <f>IF('Pivot Table'!AV26=0,"",'Pivot Table'!AV26)</f>
        <v>Walt Disney</v>
      </c>
      <c r="M84" s="37" t="str">
        <f>IF('Pivot Table'!AW26=0,"",'Pivot Table'!AW26)</f>
        <v>Action</v>
      </c>
      <c r="N84" s="39">
        <f>IF('Pivot Table'!AX26=0,"",'Pivot Table'!AX26)</f>
        <v>1083916.2857142857</v>
      </c>
      <c r="O84" s="38">
        <f>IF('Pivot Table'!AY26=0,"",'Pivot Table'!AY26)</f>
        <v>-0.40130858199799102</v>
      </c>
      <c r="P84" s="39">
        <f>IF('Pivot Table'!AZ26=0,"",'Pivot Table'!AZ26)</f>
        <v>7591338</v>
      </c>
      <c r="Q84" s="35"/>
    </row>
    <row r="85" spans="9:17" ht="16.2" thickBot="1" x14ac:dyDescent="0.35">
      <c r="J85" s="65" t="str">
        <f>IF('Pivot Table'!AU27=0,"",'Pivot Table'!AU27)</f>
        <v>Black Panther</v>
      </c>
      <c r="K85" s="66"/>
      <c r="L85" s="37" t="str">
        <f>IF('Pivot Table'!AV27=0,"",'Pivot Table'!AV27)</f>
        <v>Walt Disney</v>
      </c>
      <c r="M85" s="37" t="str">
        <f>IF('Pivot Table'!AW27=0,"",'Pivot Table'!AW27)</f>
        <v>Action</v>
      </c>
      <c r="N85" s="39">
        <f>IF('Pivot Table'!AX27=0,"",'Pivot Table'!AX27)</f>
        <v>643262</v>
      </c>
      <c r="O85" s="38">
        <f>IF('Pivot Table'!AY27=0,"",'Pivot Table'!AY27)</f>
        <v>-0.38839051408800401</v>
      </c>
      <c r="P85" s="39">
        <f>IF('Pivot Table'!AZ27=0,"",'Pivot Table'!AZ27)</f>
        <v>4506758</v>
      </c>
      <c r="Q85" s="35"/>
    </row>
    <row r="86" spans="9:17" ht="16.2" thickBot="1" x14ac:dyDescent="0.35">
      <c r="J86" s="65" t="str">
        <f>IF('Pivot Table'!AU28=0,"",'Pivot Table'!AU28)</f>
        <v>Avengers: Endgame</v>
      </c>
      <c r="K86" s="66"/>
      <c r="L86" s="37" t="str">
        <f>IF('Pivot Table'!AV28=0,"",'Pivot Table'!AV28)</f>
        <v>Walt Disney</v>
      </c>
      <c r="M86" s="37" t="str">
        <f>IF('Pivot Table'!AW28=0,"",'Pivot Table'!AW28)</f>
        <v>Action</v>
      </c>
      <c r="N86" s="39">
        <f>IF('Pivot Table'!AX28=0,"",'Pivot Table'!AX28)</f>
        <v>319452</v>
      </c>
      <c r="O86" s="38">
        <f>IF('Pivot Table'!AY28=0,"",'Pivot Table'!AY28)</f>
        <v>-0.37547244617801601</v>
      </c>
      <c r="P86" s="39">
        <f>IF('Pivot Table'!AZ28=0,"",'Pivot Table'!AZ28)</f>
        <v>2240088</v>
      </c>
      <c r="Q86" s="35"/>
    </row>
    <row r="87" spans="9:17" ht="16.2" thickBot="1" x14ac:dyDescent="0.35">
      <c r="J87" s="65" t="str">
        <f>IF('Pivot Table'!AU29=0,"",'Pivot Table'!AU29)</f>
        <v>Bad Boys For Life</v>
      </c>
      <c r="K87" s="66"/>
      <c r="L87" s="37" t="str">
        <f>IF('Pivot Table'!AV29=0,"",'Pivot Table'!AV29)</f>
        <v>Sony Pictures</v>
      </c>
      <c r="M87" s="37" t="str">
        <f>IF('Pivot Table'!AW29=0,"",'Pivot Table'!AW29)</f>
        <v>Adventure</v>
      </c>
      <c r="N87" s="39">
        <f>IF('Pivot Table'!AX29=0,"",'Pivot Table'!AX29)</f>
        <v>103812.71428571429</v>
      </c>
      <c r="O87" s="38">
        <f>IF('Pivot Table'!AY29=0,"",'Pivot Table'!AY29)</f>
        <v>-0.362554378268028</v>
      </c>
      <c r="P87" s="39">
        <f>IF('Pivot Table'!AZ29=0,"",'Pivot Table'!AZ29)</f>
        <v>730613</v>
      </c>
      <c r="Q87" s="35"/>
    </row>
    <row r="88" spans="9:17" ht="16.2" thickBot="1" x14ac:dyDescent="0.35">
      <c r="J88" s="65" t="str">
        <f>IF('Pivot Table'!AU30=0,"",'Pivot Table'!AU30)</f>
        <v>Shang-Chi and the Legend of the Ten Rings</v>
      </c>
      <c r="K88" s="66"/>
      <c r="L88" s="37" t="str">
        <f>IF('Pivot Table'!AV30=0,"",'Pivot Table'!AV30)</f>
        <v>Walt Disney</v>
      </c>
      <c r="M88" s="37" t="str">
        <f>IF('Pivot Table'!AW30=0,"",'Pivot Table'!AW30)</f>
        <v>Adventure</v>
      </c>
      <c r="N88" s="39">
        <f>IF('Pivot Table'!AX30=0,"",'Pivot Table'!AX30)</f>
        <v>7335.5714285714284</v>
      </c>
      <c r="O88" s="38">
        <f>IF('Pivot Table'!AY30=0,"",'Pivot Table'!AY30)</f>
        <v>-0.34963631035804099</v>
      </c>
      <c r="P88" s="39">
        <f>IF('Pivot Table'!AZ30=0,"",'Pivot Table'!AZ30)</f>
        <v>55273</v>
      </c>
      <c r="Q88" s="35"/>
    </row>
    <row r="89" spans="9:17" x14ac:dyDescent="0.3">
      <c r="I89" s="36"/>
      <c r="J89" s="47"/>
      <c r="K89" s="47"/>
      <c r="L89" s="48"/>
      <c r="M89" s="47"/>
      <c r="N89" s="47"/>
      <c r="O89" s="47"/>
      <c r="P89" s="49"/>
      <c r="Q89" s="36"/>
    </row>
    <row r="90" spans="9:17" x14ac:dyDescent="0.3">
      <c r="I90" s="35"/>
    </row>
  </sheetData>
  <mergeCells count="40">
    <mergeCell ref="J84:K84"/>
    <mergeCell ref="J85:K85"/>
    <mergeCell ref="J86:K86"/>
    <mergeCell ref="J87:K87"/>
    <mergeCell ref="J88:K88"/>
    <mergeCell ref="J83:K83"/>
    <mergeCell ref="J72:K72"/>
    <mergeCell ref="J73:K73"/>
    <mergeCell ref="J74:K74"/>
    <mergeCell ref="J75:K75"/>
    <mergeCell ref="J76:K76"/>
    <mergeCell ref="J77:K77"/>
    <mergeCell ref="J78:K78"/>
    <mergeCell ref="J79:K79"/>
    <mergeCell ref="J80:K80"/>
    <mergeCell ref="J81:K81"/>
    <mergeCell ref="J82:K82"/>
    <mergeCell ref="J71:K71"/>
    <mergeCell ref="O17:O20"/>
    <mergeCell ref="J61:K61"/>
    <mergeCell ref="J62:K62"/>
    <mergeCell ref="J63:K63"/>
    <mergeCell ref="J64:K64"/>
    <mergeCell ref="J65:K65"/>
    <mergeCell ref="J66:K66"/>
    <mergeCell ref="J67:K67"/>
    <mergeCell ref="J68:K68"/>
    <mergeCell ref="J69:K69"/>
    <mergeCell ref="J70:K70"/>
    <mergeCell ref="J60:P60"/>
    <mergeCell ref="P18:P19"/>
    <mergeCell ref="B36:P38"/>
    <mergeCell ref="P21:P23"/>
    <mergeCell ref="P33:P35"/>
    <mergeCell ref="B57:P59"/>
    <mergeCell ref="P25:P27"/>
    <mergeCell ref="P29:P31"/>
    <mergeCell ref="B1:P5"/>
    <mergeCell ref="N7:O7"/>
    <mergeCell ref="B14:P16"/>
  </mergeCells>
  <conditionalFormatting sqref="P21">
    <cfRule type="cellIs" dxfId="55" priority="6" operator="greaterThan">
      <formula>0</formula>
    </cfRule>
    <cfRule type="cellIs" dxfId="54" priority="7" operator="lessThan">
      <formula>0</formula>
    </cfRule>
  </conditionalFormatting>
  <conditionalFormatting sqref="N62:N88">
    <cfRule type="iconSet" priority="3">
      <iconSet iconSet="4Rating">
        <cfvo type="percent" val="0"/>
        <cfvo type="percent" val="25"/>
        <cfvo type="percent" val="50"/>
        <cfvo type="percent" val="75"/>
      </iconSet>
    </cfRule>
  </conditionalFormatting>
  <conditionalFormatting sqref="O62:O88">
    <cfRule type="cellIs" dxfId="53" priority="1" operator="lessThan">
      <formula>0</formula>
    </cfRule>
    <cfRule type="cellIs" dxfId="52" priority="2" operator="greaterThan">
      <formula>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4" id="{ADB36E0B-ACCE-4721-B945-3E9D9B6B9BBF}">
            <x14:iconSet iconSet="5Boxes">
              <x14:cfvo type="percent">
                <xm:f>0</xm:f>
              </x14:cfvo>
              <x14:cfvo type="percent">
                <xm:f>20</xm:f>
              </x14:cfvo>
              <x14:cfvo type="percent">
                <xm:f>40</xm:f>
              </x14:cfvo>
              <x14:cfvo type="percent">
                <xm:f>60</xm:f>
              </x14:cfvo>
              <x14:cfvo type="percent">
                <xm:f>80</xm:f>
              </x14:cfvo>
            </x14:iconSet>
          </x14:cfRule>
          <xm:sqref>P62:P88</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P27"/>
  <sheetViews>
    <sheetView topLeftCell="A3" workbookViewId="0">
      <selection activeCell="U23" sqref="U23"/>
    </sheetView>
  </sheetViews>
  <sheetFormatPr defaultRowHeight="14.4" x14ac:dyDescent="0.3"/>
  <cols>
    <col min="1" max="1" width="16.33203125" style="3" customWidth="1"/>
    <col min="2" max="2" width="9.21875" style="3" customWidth="1"/>
    <col min="3" max="3" width="8.21875" style="3" customWidth="1"/>
    <col min="4" max="4" width="6.109375" style="3" customWidth="1"/>
    <col min="5" max="5" width="8.88671875" style="3" customWidth="1"/>
    <col min="6" max="6" width="8.6640625" style="3" customWidth="1"/>
    <col min="7" max="7" width="8.44140625" style="3" customWidth="1"/>
    <col min="8" max="8" width="9" style="3" customWidth="1"/>
    <col min="9" max="9" width="8.6640625" style="3" customWidth="1"/>
    <col min="10" max="10" width="8.33203125" style="3" customWidth="1"/>
    <col min="11" max="11" width="8" style="3" bestFit="1" customWidth="1"/>
    <col min="12" max="12" width="5.6640625" style="3" customWidth="1"/>
    <col min="13" max="13" width="7" style="3" bestFit="1" customWidth="1"/>
    <col min="14" max="14" width="8" style="3" bestFit="1" customWidth="1"/>
    <col min="15" max="15" width="5.88671875" style="3" customWidth="1"/>
    <col min="16" max="16" width="6.77734375" style="3" customWidth="1"/>
  </cols>
  <sheetData>
    <row r="1" spans="1:16" x14ac:dyDescent="0.3">
      <c r="A1" s="6" t="s">
        <v>0</v>
      </c>
      <c r="B1" s="6" t="s">
        <v>1</v>
      </c>
      <c r="C1" s="6" t="s">
        <v>2</v>
      </c>
      <c r="D1" s="7" t="s">
        <v>49</v>
      </c>
      <c r="E1" s="7" t="s">
        <v>50</v>
      </c>
      <c r="F1" s="7" t="s">
        <v>51</v>
      </c>
      <c r="G1" s="7" t="s">
        <v>52</v>
      </c>
      <c r="H1" s="7" t="s">
        <v>53</v>
      </c>
      <c r="I1" s="7" t="s">
        <v>54</v>
      </c>
      <c r="J1" s="7" t="s">
        <v>55</v>
      </c>
      <c r="K1" s="6" t="s">
        <v>3</v>
      </c>
      <c r="L1" s="6" t="s">
        <v>4</v>
      </c>
      <c r="M1" s="6" t="s">
        <v>5</v>
      </c>
      <c r="N1" s="6" t="s">
        <v>6</v>
      </c>
      <c r="O1" s="6" t="s">
        <v>7</v>
      </c>
      <c r="P1" s="6" t="s">
        <v>8</v>
      </c>
    </row>
    <row r="2" spans="1:16" x14ac:dyDescent="0.3">
      <c r="A2" s="8" t="s">
        <v>9</v>
      </c>
      <c r="B2" s="8" t="s">
        <v>10</v>
      </c>
      <c r="C2" s="8" t="s">
        <v>11</v>
      </c>
      <c r="D2" s="8">
        <v>908851</v>
      </c>
      <c r="E2" s="8">
        <v>953741</v>
      </c>
      <c r="F2" s="8">
        <v>924366</v>
      </c>
      <c r="G2" s="8">
        <v>907576</v>
      </c>
      <c r="H2" s="8">
        <v>945771</v>
      </c>
      <c r="I2" s="8">
        <v>1928656</v>
      </c>
      <c r="J2" s="8">
        <v>1023031</v>
      </c>
      <c r="K2" s="8">
        <v>7591992</v>
      </c>
      <c r="L2" s="8">
        <v>1084570.2857142857</v>
      </c>
      <c r="M2" s="8">
        <v>907576</v>
      </c>
      <c r="N2" s="8">
        <v>1928656</v>
      </c>
      <c r="O2" s="8">
        <v>-0.46956274213753002</v>
      </c>
      <c r="P2" s="8" t="s">
        <v>12</v>
      </c>
    </row>
    <row r="3" spans="1:16" x14ac:dyDescent="0.3">
      <c r="A3" s="5" t="s">
        <v>13</v>
      </c>
      <c r="B3" s="5" t="s">
        <v>14</v>
      </c>
      <c r="C3" s="5" t="s">
        <v>15</v>
      </c>
      <c r="D3" s="5">
        <v>544951</v>
      </c>
      <c r="E3" s="5">
        <v>576636</v>
      </c>
      <c r="F3" s="5">
        <v>564851</v>
      </c>
      <c r="G3" s="5">
        <v>516416</v>
      </c>
      <c r="H3" s="5">
        <v>558496</v>
      </c>
      <c r="I3" s="5">
        <v>1139066</v>
      </c>
      <c r="J3" s="5">
        <v>606996</v>
      </c>
      <c r="K3" s="5">
        <v>4507412</v>
      </c>
      <c r="L3" s="5">
        <v>643916</v>
      </c>
      <c r="M3" s="5">
        <v>516416</v>
      </c>
      <c r="N3" s="5">
        <v>1139066</v>
      </c>
      <c r="O3" s="5">
        <v>-0.46711077321243899</v>
      </c>
      <c r="P3" s="5" t="s">
        <v>12</v>
      </c>
    </row>
    <row r="4" spans="1:16" x14ac:dyDescent="0.3">
      <c r="A4" s="8" t="s">
        <v>16</v>
      </c>
      <c r="B4" s="8" t="s">
        <v>17</v>
      </c>
      <c r="C4" s="8" t="s">
        <v>18</v>
      </c>
      <c r="D4" s="8">
        <v>259311</v>
      </c>
      <c r="E4" s="8">
        <v>263611</v>
      </c>
      <c r="F4" s="8">
        <v>263801</v>
      </c>
      <c r="G4" s="8">
        <v>279256</v>
      </c>
      <c r="H4" s="8">
        <v>283426</v>
      </c>
      <c r="I4" s="8">
        <v>590476</v>
      </c>
      <c r="J4" s="8">
        <v>300861</v>
      </c>
      <c r="K4" s="8">
        <v>2240742</v>
      </c>
      <c r="L4" s="8">
        <v>320106</v>
      </c>
      <c r="M4" s="8">
        <v>259311</v>
      </c>
      <c r="N4" s="8">
        <v>590476</v>
      </c>
      <c r="O4" s="8">
        <v>-0.49047717434747562</v>
      </c>
      <c r="P4" s="8" t="s">
        <v>12</v>
      </c>
    </row>
    <row r="5" spans="1:16" x14ac:dyDescent="0.3">
      <c r="A5" s="5" t="s">
        <v>19</v>
      </c>
      <c r="B5" s="5" t="s">
        <v>10</v>
      </c>
      <c r="C5" s="5" t="s">
        <v>15</v>
      </c>
      <c r="D5" s="5">
        <v>81641</v>
      </c>
      <c r="E5" s="5">
        <v>86581</v>
      </c>
      <c r="F5" s="5">
        <v>78091</v>
      </c>
      <c r="G5" s="5">
        <v>92076</v>
      </c>
      <c r="H5" s="5">
        <v>94381</v>
      </c>
      <c r="I5" s="5">
        <v>187256</v>
      </c>
      <c r="J5" s="5">
        <v>111241</v>
      </c>
      <c r="K5" s="5">
        <v>731267</v>
      </c>
      <c r="L5" s="5">
        <v>104466.71428571429</v>
      </c>
      <c r="M5" s="5">
        <v>78091</v>
      </c>
      <c r="N5" s="5">
        <v>187256</v>
      </c>
      <c r="O5" s="5">
        <v>-0.40594159866706536</v>
      </c>
      <c r="P5" s="5" t="s">
        <v>20</v>
      </c>
    </row>
    <row r="6" spans="1:16" x14ac:dyDescent="0.3">
      <c r="A6" s="8" t="s">
        <v>21</v>
      </c>
      <c r="B6" s="8" t="s">
        <v>22</v>
      </c>
      <c r="C6" s="8" t="s">
        <v>15</v>
      </c>
      <c r="D6" s="8">
        <v>14506</v>
      </c>
      <c r="E6" s="8">
        <v>18876</v>
      </c>
      <c r="F6" s="8">
        <v>8641</v>
      </c>
      <c r="G6" s="8">
        <v>5236</v>
      </c>
      <c r="H6" s="8">
        <v>5066</v>
      </c>
      <c r="I6" s="8">
        <v>2286</v>
      </c>
      <c r="J6" s="8">
        <v>1316</v>
      </c>
      <c r="K6" s="8">
        <v>55927</v>
      </c>
      <c r="L6" s="8">
        <v>7989.5714285714284</v>
      </c>
      <c r="M6" s="8">
        <v>1316</v>
      </c>
      <c r="N6" s="8">
        <v>18876</v>
      </c>
      <c r="O6" s="8">
        <v>-0.42432195975503062</v>
      </c>
      <c r="P6" s="8" t="s">
        <v>20</v>
      </c>
    </row>
    <row r="7" spans="1:16" x14ac:dyDescent="0.3">
      <c r="A7" s="5" t="s">
        <v>23</v>
      </c>
      <c r="B7" s="5" t="s">
        <v>14</v>
      </c>
      <c r="C7" s="5" t="s">
        <v>11</v>
      </c>
      <c r="D7" s="5">
        <v>5746</v>
      </c>
      <c r="E7" s="5">
        <v>5816</v>
      </c>
      <c r="F7" s="5">
        <v>5836</v>
      </c>
      <c r="G7" s="5">
        <v>5671</v>
      </c>
      <c r="H7" s="5">
        <v>5841</v>
      </c>
      <c r="I7" s="5">
        <v>10066</v>
      </c>
      <c r="J7" s="5">
        <v>5821</v>
      </c>
      <c r="K7" s="5">
        <v>44797</v>
      </c>
      <c r="L7" s="5">
        <v>6399.5714285714284</v>
      </c>
      <c r="M7" s="5">
        <v>5671</v>
      </c>
      <c r="N7" s="5">
        <v>10066</v>
      </c>
      <c r="O7" s="5">
        <v>-0.42171666997814428</v>
      </c>
      <c r="P7" s="5" t="s">
        <v>20</v>
      </c>
    </row>
    <row r="8" spans="1:16" x14ac:dyDescent="0.3">
      <c r="A8" s="8" t="s">
        <v>24</v>
      </c>
      <c r="B8" s="8" t="s">
        <v>17</v>
      </c>
      <c r="C8" s="8" t="s">
        <v>15</v>
      </c>
      <c r="D8" s="8">
        <v>7586</v>
      </c>
      <c r="E8" s="8">
        <v>7081</v>
      </c>
      <c r="F8" s="8">
        <v>8006</v>
      </c>
      <c r="G8" s="8">
        <v>12296</v>
      </c>
      <c r="H8" s="8">
        <v>1246</v>
      </c>
      <c r="I8" s="8">
        <v>1246</v>
      </c>
      <c r="J8" s="8">
        <v>1246</v>
      </c>
      <c r="K8" s="8">
        <v>38707</v>
      </c>
      <c r="L8" s="8">
        <v>5529.5714285714284</v>
      </c>
      <c r="M8" s="8">
        <v>1246</v>
      </c>
      <c r="N8" s="8">
        <v>12296</v>
      </c>
      <c r="O8" s="8">
        <v>0.67</v>
      </c>
      <c r="P8" s="8" t="s">
        <v>20</v>
      </c>
    </row>
    <row r="9" spans="1:16" x14ac:dyDescent="0.3">
      <c r="A9" s="5" t="s">
        <v>25</v>
      </c>
      <c r="B9" s="5" t="s">
        <v>26</v>
      </c>
      <c r="C9" s="5" t="s">
        <v>15</v>
      </c>
      <c r="D9" s="5">
        <v>2251</v>
      </c>
      <c r="E9" s="5">
        <v>2286</v>
      </c>
      <c r="F9" s="5">
        <v>2286</v>
      </c>
      <c r="G9" s="5">
        <v>3756</v>
      </c>
      <c r="H9" s="5">
        <v>4451</v>
      </c>
      <c r="I9" s="5">
        <v>4956</v>
      </c>
      <c r="J9" s="5">
        <v>2671</v>
      </c>
      <c r="K9" s="5">
        <v>22657</v>
      </c>
      <c r="L9" s="5">
        <v>3236.7142857142858</v>
      </c>
      <c r="M9" s="5">
        <v>2251</v>
      </c>
      <c r="N9" s="5">
        <v>4956</v>
      </c>
      <c r="O9" s="5">
        <v>-0.46105730427764324</v>
      </c>
      <c r="P9" s="5" t="s">
        <v>20</v>
      </c>
    </row>
    <row r="10" spans="1:16" x14ac:dyDescent="0.3">
      <c r="A10" s="8" t="s">
        <v>27</v>
      </c>
      <c r="B10" s="8" t="s">
        <v>22</v>
      </c>
      <c r="C10" s="8" t="s">
        <v>15</v>
      </c>
      <c r="D10" s="8">
        <v>1506</v>
      </c>
      <c r="E10" s="8">
        <v>1501</v>
      </c>
      <c r="F10" s="8">
        <v>1501</v>
      </c>
      <c r="G10" s="8">
        <v>1516</v>
      </c>
      <c r="H10" s="8">
        <v>1501</v>
      </c>
      <c r="I10" s="8">
        <v>1746</v>
      </c>
      <c r="J10" s="8">
        <v>1496</v>
      </c>
      <c r="K10" s="8">
        <v>10767</v>
      </c>
      <c r="L10" s="8">
        <v>1538.1428571428571</v>
      </c>
      <c r="M10" s="8">
        <v>1496</v>
      </c>
      <c r="N10" s="8">
        <v>1746</v>
      </c>
      <c r="O10" s="8">
        <v>-0.14318442153493705</v>
      </c>
      <c r="P10" s="8" t="s">
        <v>20</v>
      </c>
    </row>
    <row r="11" spans="1:16" x14ac:dyDescent="0.3">
      <c r="A11" s="5" t="s">
        <v>28</v>
      </c>
      <c r="B11" s="5" t="s">
        <v>29</v>
      </c>
      <c r="C11" s="5" t="s">
        <v>15</v>
      </c>
      <c r="D11" s="5">
        <v>1296</v>
      </c>
      <c r="E11" s="5">
        <v>1296</v>
      </c>
      <c r="F11" s="5">
        <v>1296</v>
      </c>
      <c r="G11" s="5">
        <v>1291</v>
      </c>
      <c r="H11" s="5">
        <v>1296</v>
      </c>
      <c r="I11" s="5">
        <v>1346</v>
      </c>
      <c r="J11" s="5">
        <v>1296</v>
      </c>
      <c r="K11" s="5">
        <v>9117</v>
      </c>
      <c r="L11" s="5">
        <v>1302.4285714285713</v>
      </c>
      <c r="M11" s="5">
        <v>1291</v>
      </c>
      <c r="N11" s="5">
        <v>1346</v>
      </c>
      <c r="O11" s="5">
        <v>-3.7147102526002951E-2</v>
      </c>
      <c r="P11" s="5" t="s">
        <v>20</v>
      </c>
    </row>
    <row r="12" spans="1:16" x14ac:dyDescent="0.3">
      <c r="A12" s="8" t="s">
        <v>30</v>
      </c>
      <c r="B12" s="8" t="s">
        <v>26</v>
      </c>
      <c r="C12" s="8" t="s">
        <v>15</v>
      </c>
      <c r="D12" s="8">
        <v>1246</v>
      </c>
      <c r="E12" s="8">
        <v>1246</v>
      </c>
      <c r="F12" s="8">
        <v>1246</v>
      </c>
      <c r="G12" s="8">
        <v>1251</v>
      </c>
      <c r="H12" s="8">
        <v>1256</v>
      </c>
      <c r="I12" s="8">
        <v>1396</v>
      </c>
      <c r="J12" s="8">
        <v>1256</v>
      </c>
      <c r="K12" s="8">
        <v>8897</v>
      </c>
      <c r="L12" s="8">
        <v>1271</v>
      </c>
      <c r="M12" s="8">
        <v>1246</v>
      </c>
      <c r="N12" s="8">
        <v>1396</v>
      </c>
      <c r="O12" s="8">
        <v>-0.10028653295128942</v>
      </c>
      <c r="P12" s="8" t="s">
        <v>20</v>
      </c>
    </row>
    <row r="13" spans="1:16" x14ac:dyDescent="0.3">
      <c r="A13" s="5" t="s">
        <v>31</v>
      </c>
      <c r="B13" s="5" t="s">
        <v>32</v>
      </c>
      <c r="C13" s="5" t="s">
        <v>15</v>
      </c>
      <c r="D13" s="5">
        <v>1271</v>
      </c>
      <c r="E13" s="5">
        <v>1271</v>
      </c>
      <c r="F13" s="5">
        <v>1271</v>
      </c>
      <c r="G13" s="5">
        <v>1271</v>
      </c>
      <c r="H13" s="5">
        <v>1271</v>
      </c>
      <c r="I13" s="5">
        <v>1276</v>
      </c>
      <c r="J13" s="5">
        <v>1246</v>
      </c>
      <c r="K13" s="5">
        <v>8877</v>
      </c>
      <c r="L13" s="5">
        <v>1268.1428571428571</v>
      </c>
      <c r="M13" s="5">
        <v>1246</v>
      </c>
      <c r="N13" s="5">
        <v>1276</v>
      </c>
      <c r="O13" s="5">
        <v>-2.3510971786833812E-2</v>
      </c>
      <c r="P13" s="5" t="s">
        <v>20</v>
      </c>
    </row>
    <row r="14" spans="1:16" x14ac:dyDescent="0.3">
      <c r="A14" s="8" t="s">
        <v>33</v>
      </c>
      <c r="B14" s="8" t="s">
        <v>17</v>
      </c>
      <c r="C14" s="8" t="s">
        <v>15</v>
      </c>
      <c r="D14" s="8">
        <v>1246</v>
      </c>
      <c r="E14" s="8">
        <v>1246</v>
      </c>
      <c r="F14" s="8">
        <v>1246</v>
      </c>
      <c r="G14" s="8">
        <v>1246</v>
      </c>
      <c r="H14" s="8">
        <v>1246</v>
      </c>
      <c r="I14" s="8">
        <v>1246</v>
      </c>
      <c r="J14" s="8">
        <v>1291</v>
      </c>
      <c r="K14" s="8">
        <v>8767</v>
      </c>
      <c r="L14" s="8">
        <v>1252.4285714285713</v>
      </c>
      <c r="M14" s="8">
        <v>1246</v>
      </c>
      <c r="N14" s="8">
        <v>1291</v>
      </c>
      <c r="O14" s="8">
        <v>0.16</v>
      </c>
      <c r="P14" s="8" t="s">
        <v>20</v>
      </c>
    </row>
    <row r="15" spans="1:16" x14ac:dyDescent="0.3">
      <c r="A15" s="5" t="s">
        <v>34</v>
      </c>
      <c r="B15" s="5" t="s">
        <v>26</v>
      </c>
      <c r="C15" s="5" t="s">
        <v>15</v>
      </c>
      <c r="D15" s="5">
        <v>1246</v>
      </c>
      <c r="E15" s="5">
        <v>1246</v>
      </c>
      <c r="F15" s="5">
        <v>1246</v>
      </c>
      <c r="G15" s="5">
        <v>1246</v>
      </c>
      <c r="H15" s="5">
        <v>1246</v>
      </c>
      <c r="I15" s="5">
        <v>1246</v>
      </c>
      <c r="J15" s="5">
        <v>1246</v>
      </c>
      <c r="K15" s="5">
        <v>8722</v>
      </c>
      <c r="L15" s="5">
        <v>1246</v>
      </c>
      <c r="M15" s="5">
        <v>1246</v>
      </c>
      <c r="N15" s="5">
        <v>1246</v>
      </c>
      <c r="O15" s="5">
        <v>0.45</v>
      </c>
      <c r="P15" s="5" t="s">
        <v>20</v>
      </c>
    </row>
    <row r="16" spans="1:16" x14ac:dyDescent="0.3">
      <c r="A16" s="8" t="s">
        <v>35</v>
      </c>
      <c r="B16" s="8" t="s">
        <v>22</v>
      </c>
      <c r="C16" s="8" t="s">
        <v>11</v>
      </c>
      <c r="D16" s="8">
        <v>1246</v>
      </c>
      <c r="E16" s="8">
        <v>1246</v>
      </c>
      <c r="F16" s="8">
        <v>1246</v>
      </c>
      <c r="G16" s="8">
        <v>1246</v>
      </c>
      <c r="H16" s="8">
        <v>1246</v>
      </c>
      <c r="I16" s="8">
        <v>1246</v>
      </c>
      <c r="J16" s="8">
        <v>1246</v>
      </c>
      <c r="K16" s="8">
        <v>8722</v>
      </c>
      <c r="L16" s="8">
        <v>1246</v>
      </c>
      <c r="M16" s="8">
        <v>1246</v>
      </c>
      <c r="N16" s="8">
        <v>1246</v>
      </c>
      <c r="O16" s="8">
        <v>0</v>
      </c>
      <c r="P16" s="8" t="s">
        <v>20</v>
      </c>
    </row>
    <row r="17" spans="1:16" x14ac:dyDescent="0.3">
      <c r="A17" s="5" t="s">
        <v>36</v>
      </c>
      <c r="B17" s="5" t="s">
        <v>14</v>
      </c>
      <c r="C17" s="5" t="s">
        <v>11</v>
      </c>
      <c r="D17" s="5">
        <v>1246</v>
      </c>
      <c r="E17" s="5">
        <v>1246</v>
      </c>
      <c r="F17" s="5">
        <v>1246</v>
      </c>
      <c r="G17" s="5">
        <v>1246</v>
      </c>
      <c r="H17" s="5">
        <v>1246</v>
      </c>
      <c r="I17" s="5">
        <v>1246</v>
      </c>
      <c r="J17" s="5">
        <v>1246</v>
      </c>
      <c r="K17" s="5">
        <v>8722</v>
      </c>
      <c r="L17" s="5">
        <v>1246</v>
      </c>
      <c r="M17" s="5">
        <v>1246</v>
      </c>
      <c r="N17" s="5">
        <v>1246</v>
      </c>
      <c r="O17" s="5">
        <v>0</v>
      </c>
      <c r="P17" s="5" t="s">
        <v>20</v>
      </c>
    </row>
    <row r="18" spans="1:16" x14ac:dyDescent="0.3">
      <c r="A18" s="5"/>
      <c r="B18" s="5"/>
      <c r="C18" s="5"/>
      <c r="D18" s="5"/>
      <c r="E18" s="5"/>
      <c r="F18" s="5"/>
      <c r="G18" s="5"/>
      <c r="H18" s="5"/>
      <c r="I18" s="5"/>
      <c r="J18" s="5"/>
      <c r="K18" s="5"/>
      <c r="L18" s="5"/>
      <c r="M18" s="5"/>
      <c r="N18" s="5"/>
      <c r="O18" s="5"/>
      <c r="P18" s="5"/>
    </row>
    <row r="19" spans="1:16" x14ac:dyDescent="0.3">
      <c r="A19" s="5"/>
      <c r="B19" s="5"/>
      <c r="C19" s="5"/>
      <c r="D19" s="5"/>
      <c r="E19" s="5"/>
      <c r="F19" s="5"/>
      <c r="G19" s="5"/>
      <c r="H19" s="5"/>
      <c r="I19" s="5"/>
      <c r="J19" s="5"/>
      <c r="K19" s="5"/>
      <c r="L19" s="5"/>
      <c r="M19" s="5"/>
      <c r="N19" s="5"/>
      <c r="O19" s="5"/>
      <c r="P19" s="5"/>
    </row>
    <row r="20" spans="1:16" x14ac:dyDescent="0.3">
      <c r="A20" s="5"/>
      <c r="B20" s="5"/>
      <c r="C20" s="5"/>
      <c r="D20" s="5"/>
      <c r="E20" s="5"/>
      <c r="F20" s="5"/>
      <c r="G20" s="5"/>
      <c r="H20" s="5"/>
      <c r="I20" s="5"/>
      <c r="J20" s="5"/>
      <c r="K20" s="5"/>
      <c r="L20" s="5"/>
      <c r="M20" s="5"/>
      <c r="N20" s="5"/>
      <c r="O20" s="5"/>
      <c r="P20" s="5"/>
    </row>
    <row r="21" spans="1:16" x14ac:dyDescent="0.3">
      <c r="A21" s="5"/>
      <c r="B21" s="5"/>
      <c r="C21" s="5"/>
      <c r="D21" s="5"/>
      <c r="E21" s="5"/>
      <c r="F21" s="5"/>
      <c r="G21" s="5"/>
      <c r="H21" s="5"/>
      <c r="I21" s="5"/>
      <c r="J21" s="5"/>
      <c r="K21" s="5"/>
      <c r="L21" s="5"/>
      <c r="M21" s="5"/>
      <c r="N21" s="5"/>
      <c r="O21" s="5"/>
      <c r="P21" s="5"/>
    </row>
    <row r="22" spans="1:16" x14ac:dyDescent="0.3">
      <c r="A22" s="5"/>
      <c r="B22" s="5"/>
      <c r="C22" s="5"/>
      <c r="D22" s="5"/>
      <c r="E22" s="5"/>
      <c r="F22" s="5"/>
      <c r="G22" s="5"/>
      <c r="H22" s="5"/>
      <c r="I22" s="5"/>
      <c r="J22" s="5"/>
      <c r="K22" s="5"/>
      <c r="L22" s="5"/>
      <c r="M22" s="5"/>
      <c r="N22" s="5"/>
      <c r="O22" s="5"/>
      <c r="P22" s="5"/>
    </row>
    <row r="23" spans="1:16" x14ac:dyDescent="0.3">
      <c r="A23" s="5"/>
      <c r="B23" s="5"/>
      <c r="C23" s="5"/>
      <c r="D23" s="5"/>
      <c r="E23" s="5"/>
      <c r="F23" s="5"/>
      <c r="G23" s="5"/>
      <c r="H23" s="5"/>
      <c r="I23" s="5"/>
      <c r="J23" s="5"/>
      <c r="K23" s="5"/>
      <c r="L23" s="5"/>
      <c r="M23" s="5"/>
      <c r="N23" s="5"/>
      <c r="O23" s="5"/>
      <c r="P23" s="5"/>
    </row>
    <row r="24" spans="1:16" x14ac:dyDescent="0.3">
      <c r="A24" s="5"/>
      <c r="B24" s="5"/>
      <c r="C24" s="5"/>
      <c r="D24" s="5"/>
      <c r="E24" s="5"/>
      <c r="F24" s="5"/>
      <c r="G24" s="5"/>
      <c r="H24" s="5"/>
      <c r="I24" s="5"/>
      <c r="J24" s="5"/>
      <c r="K24" s="5"/>
      <c r="L24" s="5"/>
      <c r="M24" s="5"/>
      <c r="N24" s="5"/>
      <c r="O24" s="5"/>
      <c r="P24" s="5"/>
    </row>
    <row r="25" spans="1:16" x14ac:dyDescent="0.3">
      <c r="A25" s="5"/>
      <c r="B25" s="5"/>
      <c r="C25" s="5"/>
      <c r="D25" s="5"/>
      <c r="E25" s="5"/>
      <c r="F25" s="5"/>
      <c r="G25" s="5"/>
      <c r="H25" s="5"/>
      <c r="I25" s="5"/>
      <c r="J25" s="5"/>
      <c r="K25" s="5"/>
      <c r="L25" s="5"/>
      <c r="M25" s="5"/>
      <c r="N25" s="5"/>
      <c r="O25" s="5"/>
      <c r="P25" s="5"/>
    </row>
    <row r="26" spans="1:16" x14ac:dyDescent="0.3">
      <c r="A26" s="5"/>
      <c r="B26" s="5"/>
      <c r="C26" s="5"/>
      <c r="D26" s="5"/>
      <c r="E26" s="5"/>
      <c r="F26" s="5"/>
      <c r="G26" s="5"/>
      <c r="H26" s="5"/>
      <c r="I26" s="5"/>
      <c r="J26" s="5"/>
      <c r="K26" s="5"/>
      <c r="L26" s="5"/>
      <c r="M26" s="5"/>
      <c r="N26" s="5"/>
      <c r="O26" s="5"/>
      <c r="P26" s="5"/>
    </row>
    <row r="27" spans="1:16" x14ac:dyDescent="0.3">
      <c r="A27" s="5"/>
      <c r="B27" s="5"/>
      <c r="C27" s="5"/>
      <c r="D27" s="5"/>
      <c r="E27" s="5"/>
      <c r="F27" s="5"/>
      <c r="G27" s="5"/>
      <c r="H27" s="5"/>
      <c r="I27" s="5"/>
      <c r="J27" s="5"/>
      <c r="K27" s="5"/>
      <c r="L27" s="5"/>
      <c r="M27" s="5"/>
      <c r="N27" s="5"/>
      <c r="O27" s="5"/>
      <c r="P2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D530-E4CE-4AAA-A9ED-4E909FE715BB}">
  <dimension ref="A1:Q29"/>
  <sheetViews>
    <sheetView topLeftCell="D1" workbookViewId="0">
      <selection activeCell="Q11" sqref="Q11"/>
    </sheetView>
  </sheetViews>
  <sheetFormatPr defaultRowHeight="14.4" x14ac:dyDescent="0.3"/>
  <cols>
    <col min="1" max="1" width="36.77734375" style="3" bestFit="1" customWidth="1"/>
    <col min="2" max="2" width="17" style="3" bestFit="1" customWidth="1"/>
    <col min="3" max="3" width="9.33203125" style="3" bestFit="1" customWidth="1"/>
    <col min="4" max="4" width="14.44140625" style="3" bestFit="1" customWidth="1"/>
    <col min="5" max="5" width="17.109375" style="3" bestFit="1" customWidth="1"/>
    <col min="6" max="6" width="20.5546875" style="3" bestFit="1" customWidth="1"/>
    <col min="7" max="7" width="18.109375" style="3" bestFit="1" customWidth="1"/>
    <col min="8" max="8" width="20.21875" style="3" bestFit="1" customWidth="1"/>
    <col min="9" max="9" width="19.88671875" style="3" bestFit="1" customWidth="1"/>
    <col min="10" max="10" width="17.88671875" style="3" bestFit="1" customWidth="1"/>
    <col min="11" max="11" width="8.21875" style="3" bestFit="1" customWidth="1"/>
    <col min="12" max="12" width="12" style="3" bestFit="1" customWidth="1"/>
    <col min="13" max="13" width="7" style="3" bestFit="1" customWidth="1"/>
    <col min="14" max="14" width="8" style="3" bestFit="1" customWidth="1"/>
    <col min="15" max="15" width="11.33203125" style="3" customWidth="1"/>
    <col min="16" max="16" width="23.44140625" style="3" customWidth="1"/>
    <col min="17" max="18" width="13.44140625" customWidth="1"/>
  </cols>
  <sheetData>
    <row r="1" spans="1:17" x14ac:dyDescent="0.3">
      <c r="A1" s="12" t="s">
        <v>0</v>
      </c>
      <c r="B1" s="13" t="s">
        <v>1</v>
      </c>
      <c r="C1" s="13" t="s">
        <v>2</v>
      </c>
      <c r="D1" s="14" t="s">
        <v>60</v>
      </c>
      <c r="E1" s="14" t="s">
        <v>61</v>
      </c>
      <c r="F1" s="14" t="s">
        <v>62</v>
      </c>
      <c r="G1" s="14" t="s">
        <v>63</v>
      </c>
      <c r="H1" s="14" t="s">
        <v>64</v>
      </c>
      <c r="I1" s="14" t="s">
        <v>65</v>
      </c>
      <c r="J1" s="14" t="s">
        <v>66</v>
      </c>
      <c r="K1" s="13" t="s">
        <v>3</v>
      </c>
      <c r="L1" s="13" t="s">
        <v>4</v>
      </c>
      <c r="M1" s="13" t="s">
        <v>5</v>
      </c>
      <c r="N1" s="13" t="s">
        <v>6</v>
      </c>
      <c r="O1" s="13" t="s">
        <v>7</v>
      </c>
      <c r="P1" s="15" t="s">
        <v>8</v>
      </c>
      <c r="Q1" s="2"/>
    </row>
    <row r="2" spans="1:17" x14ac:dyDescent="0.3">
      <c r="A2" s="9" t="s">
        <v>9</v>
      </c>
      <c r="B2" s="8" t="s">
        <v>10</v>
      </c>
      <c r="C2" s="8" t="s">
        <v>11</v>
      </c>
      <c r="D2" s="43">
        <v>908851</v>
      </c>
      <c r="E2" s="43">
        <v>953741</v>
      </c>
      <c r="F2" s="43">
        <v>924366</v>
      </c>
      <c r="G2" s="43">
        <v>907576</v>
      </c>
      <c r="H2" s="43">
        <v>945771</v>
      </c>
      <c r="I2" s="43">
        <v>1928656</v>
      </c>
      <c r="J2" s="43">
        <v>1023031</v>
      </c>
      <c r="K2" s="43">
        <v>7591992</v>
      </c>
      <c r="L2" s="43">
        <v>1084570.2857142857</v>
      </c>
      <c r="M2" s="43">
        <v>907576</v>
      </c>
      <c r="N2" s="43">
        <v>1928656</v>
      </c>
      <c r="O2" s="43">
        <v>-0.46956274213753002</v>
      </c>
      <c r="P2" s="44" t="s">
        <v>12</v>
      </c>
    </row>
    <row r="3" spans="1:17" x14ac:dyDescent="0.3">
      <c r="A3" s="10" t="s">
        <v>13</v>
      </c>
      <c r="B3" s="5" t="s">
        <v>14</v>
      </c>
      <c r="C3" s="5" t="s">
        <v>15</v>
      </c>
      <c r="D3" s="43">
        <v>544951</v>
      </c>
      <c r="E3" s="43">
        <v>576636</v>
      </c>
      <c r="F3" s="43">
        <v>564851</v>
      </c>
      <c r="G3" s="43">
        <v>516416</v>
      </c>
      <c r="H3" s="43">
        <v>558496</v>
      </c>
      <c r="I3" s="43">
        <v>1139066</v>
      </c>
      <c r="J3" s="43">
        <v>606996</v>
      </c>
      <c r="K3" s="43">
        <v>4507412</v>
      </c>
      <c r="L3" s="43">
        <v>643916</v>
      </c>
      <c r="M3" s="43">
        <v>516416</v>
      </c>
      <c r="N3" s="43">
        <v>1139066</v>
      </c>
      <c r="O3" s="43">
        <v>-0.46711077321243899</v>
      </c>
      <c r="P3" s="44" t="s">
        <v>12</v>
      </c>
    </row>
    <row r="4" spans="1:17" x14ac:dyDescent="0.3">
      <c r="A4" s="9" t="s">
        <v>16</v>
      </c>
      <c r="B4" s="8" t="s">
        <v>17</v>
      </c>
      <c r="C4" s="8" t="s">
        <v>18</v>
      </c>
      <c r="D4" s="43">
        <v>259311</v>
      </c>
      <c r="E4" s="43">
        <v>263611</v>
      </c>
      <c r="F4" s="43">
        <v>263801</v>
      </c>
      <c r="G4" s="43">
        <v>279256</v>
      </c>
      <c r="H4" s="43">
        <v>283426</v>
      </c>
      <c r="I4" s="43">
        <v>590476</v>
      </c>
      <c r="J4" s="43">
        <v>300861</v>
      </c>
      <c r="K4" s="43">
        <v>2240742</v>
      </c>
      <c r="L4" s="43">
        <v>320106</v>
      </c>
      <c r="M4" s="43">
        <v>259311</v>
      </c>
      <c r="N4" s="43">
        <v>590476</v>
      </c>
      <c r="O4" s="43">
        <v>-0.49047717434747562</v>
      </c>
      <c r="P4" s="44" t="s">
        <v>12</v>
      </c>
    </row>
    <row r="5" spans="1:17" x14ac:dyDescent="0.3">
      <c r="A5" s="10" t="s">
        <v>19</v>
      </c>
      <c r="B5" s="5" t="s">
        <v>10</v>
      </c>
      <c r="C5" s="5" t="s">
        <v>15</v>
      </c>
      <c r="D5" s="43">
        <v>81641</v>
      </c>
      <c r="E5" s="43">
        <v>86581</v>
      </c>
      <c r="F5" s="43">
        <v>78091</v>
      </c>
      <c r="G5" s="43">
        <v>92076</v>
      </c>
      <c r="H5" s="43">
        <v>94381</v>
      </c>
      <c r="I5" s="43">
        <v>187256</v>
      </c>
      <c r="J5" s="43">
        <v>111241</v>
      </c>
      <c r="K5" s="43">
        <v>731267</v>
      </c>
      <c r="L5" s="43">
        <v>104466.71428571429</v>
      </c>
      <c r="M5" s="43">
        <v>78091</v>
      </c>
      <c r="N5" s="43">
        <v>187256</v>
      </c>
      <c r="O5" s="43">
        <v>-0.40594159866706536</v>
      </c>
      <c r="P5" s="44" t="s">
        <v>20</v>
      </c>
    </row>
    <row r="6" spans="1:17" x14ac:dyDescent="0.3">
      <c r="A6" s="9" t="s">
        <v>21</v>
      </c>
      <c r="B6" s="8" t="s">
        <v>22</v>
      </c>
      <c r="C6" s="8" t="s">
        <v>15</v>
      </c>
      <c r="D6" s="43">
        <v>14506</v>
      </c>
      <c r="E6" s="43">
        <v>18876</v>
      </c>
      <c r="F6" s="43">
        <v>8641</v>
      </c>
      <c r="G6" s="43">
        <v>5236</v>
      </c>
      <c r="H6" s="43">
        <v>5066</v>
      </c>
      <c r="I6" s="43">
        <v>2286</v>
      </c>
      <c r="J6" s="43">
        <v>1316</v>
      </c>
      <c r="K6" s="43">
        <v>55927</v>
      </c>
      <c r="L6" s="43">
        <v>7989.5714285714284</v>
      </c>
      <c r="M6" s="43">
        <v>1316</v>
      </c>
      <c r="N6" s="43">
        <v>18876</v>
      </c>
      <c r="O6" s="43">
        <v>-0.42432195975503062</v>
      </c>
      <c r="P6" s="44" t="s">
        <v>20</v>
      </c>
    </row>
    <row r="7" spans="1:17" x14ac:dyDescent="0.3">
      <c r="A7" s="10" t="s">
        <v>23</v>
      </c>
      <c r="B7" s="5" t="s">
        <v>14</v>
      </c>
      <c r="C7" s="5" t="s">
        <v>11</v>
      </c>
      <c r="D7" s="43">
        <v>5746</v>
      </c>
      <c r="E7" s="43">
        <v>5816</v>
      </c>
      <c r="F7" s="43">
        <v>5836</v>
      </c>
      <c r="G7" s="43">
        <v>5671</v>
      </c>
      <c r="H7" s="43">
        <v>5841</v>
      </c>
      <c r="I7" s="43">
        <v>10066</v>
      </c>
      <c r="J7" s="43">
        <v>5821</v>
      </c>
      <c r="K7" s="43">
        <v>44797</v>
      </c>
      <c r="L7" s="43">
        <v>6399.5714285714284</v>
      </c>
      <c r="M7" s="43">
        <v>5671</v>
      </c>
      <c r="N7" s="43">
        <v>10066</v>
      </c>
      <c r="O7" s="43">
        <v>-0.42171666997814428</v>
      </c>
      <c r="P7" s="44" t="s">
        <v>20</v>
      </c>
    </row>
    <row r="8" spans="1:17" x14ac:dyDescent="0.3">
      <c r="A8" s="9" t="s">
        <v>24</v>
      </c>
      <c r="B8" s="8" t="s">
        <v>17</v>
      </c>
      <c r="C8" s="8" t="s">
        <v>15</v>
      </c>
      <c r="D8" s="43">
        <v>7586</v>
      </c>
      <c r="E8" s="43">
        <v>7081</v>
      </c>
      <c r="F8" s="43">
        <v>8006</v>
      </c>
      <c r="G8" s="43">
        <v>12296</v>
      </c>
      <c r="H8" s="43">
        <v>1246</v>
      </c>
      <c r="I8" s="43">
        <v>1246</v>
      </c>
      <c r="J8" s="43">
        <v>1246</v>
      </c>
      <c r="K8" s="43">
        <v>38707</v>
      </c>
      <c r="L8" s="43">
        <v>5529.5714285714284</v>
      </c>
      <c r="M8" s="43">
        <v>1246</v>
      </c>
      <c r="N8" s="43">
        <v>12296</v>
      </c>
      <c r="O8" s="43">
        <v>0.67</v>
      </c>
      <c r="P8" s="44" t="s">
        <v>20</v>
      </c>
    </row>
    <row r="9" spans="1:17" x14ac:dyDescent="0.3">
      <c r="A9" s="10" t="s">
        <v>25</v>
      </c>
      <c r="B9" s="5" t="s">
        <v>26</v>
      </c>
      <c r="C9" s="5" t="s">
        <v>15</v>
      </c>
      <c r="D9" s="43">
        <v>2251</v>
      </c>
      <c r="E9" s="43">
        <v>2286</v>
      </c>
      <c r="F9" s="43">
        <v>2286</v>
      </c>
      <c r="G9" s="43">
        <v>3756</v>
      </c>
      <c r="H9" s="43">
        <v>4451</v>
      </c>
      <c r="I9" s="43">
        <v>4956</v>
      </c>
      <c r="J9" s="43">
        <v>2671</v>
      </c>
      <c r="K9" s="43">
        <v>22657</v>
      </c>
      <c r="L9" s="43">
        <v>3236.7142857142858</v>
      </c>
      <c r="M9" s="43">
        <v>2251</v>
      </c>
      <c r="N9" s="43">
        <v>4956</v>
      </c>
      <c r="O9" s="43">
        <v>-0.46105730427764324</v>
      </c>
      <c r="P9" s="44" t="s">
        <v>20</v>
      </c>
    </row>
    <row r="10" spans="1:17" x14ac:dyDescent="0.3">
      <c r="A10" s="9" t="s">
        <v>27</v>
      </c>
      <c r="B10" s="8" t="s">
        <v>22</v>
      </c>
      <c r="C10" s="8" t="s">
        <v>15</v>
      </c>
      <c r="D10" s="43">
        <v>1506</v>
      </c>
      <c r="E10" s="43">
        <v>1501</v>
      </c>
      <c r="F10" s="43">
        <v>1501</v>
      </c>
      <c r="G10" s="43">
        <v>1516</v>
      </c>
      <c r="H10" s="43">
        <v>1501</v>
      </c>
      <c r="I10" s="43">
        <v>1746</v>
      </c>
      <c r="J10" s="43">
        <v>1496</v>
      </c>
      <c r="K10" s="43">
        <v>10767</v>
      </c>
      <c r="L10" s="43">
        <v>1538.1428571428571</v>
      </c>
      <c r="M10" s="43">
        <v>1496</v>
      </c>
      <c r="N10" s="43">
        <v>1746</v>
      </c>
      <c r="O10" s="43">
        <v>-0.14318442153493705</v>
      </c>
      <c r="P10" s="44" t="s">
        <v>20</v>
      </c>
    </row>
    <row r="11" spans="1:17" x14ac:dyDescent="0.3">
      <c r="A11" s="10" t="s">
        <v>28</v>
      </c>
      <c r="B11" s="5" t="s">
        <v>29</v>
      </c>
      <c r="C11" s="5" t="s">
        <v>15</v>
      </c>
      <c r="D11" s="43">
        <v>1296</v>
      </c>
      <c r="E11" s="43">
        <v>1296</v>
      </c>
      <c r="F11" s="43">
        <v>1296</v>
      </c>
      <c r="G11" s="43">
        <v>1291</v>
      </c>
      <c r="H11" s="43">
        <v>1296</v>
      </c>
      <c r="I11" s="43">
        <v>1346</v>
      </c>
      <c r="J11" s="43">
        <v>1296</v>
      </c>
      <c r="K11" s="43">
        <v>9117</v>
      </c>
      <c r="L11" s="43">
        <v>1302.4285714285713</v>
      </c>
      <c r="M11" s="43">
        <v>1291</v>
      </c>
      <c r="N11" s="43">
        <v>1346</v>
      </c>
      <c r="O11" s="43">
        <v>-3.7147102526002951E-2</v>
      </c>
      <c r="P11" s="44" t="s">
        <v>20</v>
      </c>
    </row>
    <row r="12" spans="1:17" x14ac:dyDescent="0.3">
      <c r="A12" s="9" t="s">
        <v>30</v>
      </c>
      <c r="B12" s="8" t="s">
        <v>26</v>
      </c>
      <c r="C12" s="8" t="s">
        <v>15</v>
      </c>
      <c r="D12" s="43">
        <v>1246</v>
      </c>
      <c r="E12" s="43">
        <v>1246</v>
      </c>
      <c r="F12" s="43">
        <v>1246</v>
      </c>
      <c r="G12" s="43">
        <v>1251</v>
      </c>
      <c r="H12" s="43">
        <v>1256</v>
      </c>
      <c r="I12" s="43">
        <v>1396</v>
      </c>
      <c r="J12" s="43">
        <v>1256</v>
      </c>
      <c r="K12" s="43">
        <v>8897</v>
      </c>
      <c r="L12" s="43">
        <v>1271</v>
      </c>
      <c r="M12" s="43">
        <v>1246</v>
      </c>
      <c r="N12" s="43">
        <v>1396</v>
      </c>
      <c r="O12" s="43">
        <v>-0.10028653295128942</v>
      </c>
      <c r="P12" s="44" t="s">
        <v>20</v>
      </c>
    </row>
    <row r="13" spans="1:17" x14ac:dyDescent="0.3">
      <c r="A13" s="10" t="s">
        <v>31</v>
      </c>
      <c r="B13" s="5" t="s">
        <v>32</v>
      </c>
      <c r="C13" s="5" t="s">
        <v>15</v>
      </c>
      <c r="D13" s="43">
        <v>1271</v>
      </c>
      <c r="E13" s="43">
        <v>1271</v>
      </c>
      <c r="F13" s="43">
        <v>1271</v>
      </c>
      <c r="G13" s="43">
        <v>1271</v>
      </c>
      <c r="H13" s="43">
        <v>1271</v>
      </c>
      <c r="I13" s="43">
        <v>1276</v>
      </c>
      <c r="J13" s="43">
        <v>1246</v>
      </c>
      <c r="K13" s="43">
        <v>8877</v>
      </c>
      <c r="L13" s="43">
        <v>1268.1428571428571</v>
      </c>
      <c r="M13" s="43">
        <v>1246</v>
      </c>
      <c r="N13" s="43">
        <v>1276</v>
      </c>
      <c r="O13" s="43">
        <v>-2.3510971786833812E-2</v>
      </c>
      <c r="P13" s="44" t="s">
        <v>20</v>
      </c>
    </row>
    <row r="14" spans="1:17" x14ac:dyDescent="0.3">
      <c r="A14" s="9" t="s">
        <v>33</v>
      </c>
      <c r="B14" s="8" t="s">
        <v>17</v>
      </c>
      <c r="C14" s="8" t="s">
        <v>15</v>
      </c>
      <c r="D14" s="43">
        <v>1246</v>
      </c>
      <c r="E14" s="43">
        <v>1246</v>
      </c>
      <c r="F14" s="43">
        <v>1246</v>
      </c>
      <c r="G14" s="43">
        <v>1246</v>
      </c>
      <c r="H14" s="43">
        <v>1246</v>
      </c>
      <c r="I14" s="43">
        <v>1246</v>
      </c>
      <c r="J14" s="43">
        <v>1291</v>
      </c>
      <c r="K14" s="43">
        <v>8767</v>
      </c>
      <c r="L14" s="43">
        <v>1252.4285714285713</v>
      </c>
      <c r="M14" s="43">
        <v>1246</v>
      </c>
      <c r="N14" s="43">
        <v>1291</v>
      </c>
      <c r="O14" s="43">
        <v>0.16</v>
      </c>
      <c r="P14" s="44" t="s">
        <v>20</v>
      </c>
    </row>
    <row r="15" spans="1:17" x14ac:dyDescent="0.3">
      <c r="A15" s="10" t="s">
        <v>34</v>
      </c>
      <c r="B15" s="5" t="s">
        <v>26</v>
      </c>
      <c r="C15" s="5" t="s">
        <v>15</v>
      </c>
      <c r="D15" s="43">
        <v>1246</v>
      </c>
      <c r="E15" s="43">
        <v>1246</v>
      </c>
      <c r="F15" s="43">
        <v>1246</v>
      </c>
      <c r="G15" s="43">
        <v>1246</v>
      </c>
      <c r="H15" s="43">
        <v>1246</v>
      </c>
      <c r="I15" s="43">
        <v>1246</v>
      </c>
      <c r="J15" s="43">
        <v>1246</v>
      </c>
      <c r="K15" s="43">
        <v>8722</v>
      </c>
      <c r="L15" s="43">
        <v>1246</v>
      </c>
      <c r="M15" s="43">
        <v>1246</v>
      </c>
      <c r="N15" s="43">
        <v>1246</v>
      </c>
      <c r="O15" s="43">
        <v>0.45</v>
      </c>
      <c r="P15" s="44" t="s">
        <v>20</v>
      </c>
    </row>
    <row r="16" spans="1:17" x14ac:dyDescent="0.3">
      <c r="A16" s="9" t="s">
        <v>35</v>
      </c>
      <c r="B16" s="8" t="s">
        <v>22</v>
      </c>
      <c r="C16" s="8" t="s">
        <v>11</v>
      </c>
      <c r="D16" s="43">
        <v>1246</v>
      </c>
      <c r="E16" s="43">
        <v>1246</v>
      </c>
      <c r="F16" s="43">
        <v>1246</v>
      </c>
      <c r="G16" s="43">
        <v>1246</v>
      </c>
      <c r="H16" s="43">
        <v>1246</v>
      </c>
      <c r="I16" s="43">
        <v>1246</v>
      </c>
      <c r="J16" s="43">
        <v>1246</v>
      </c>
      <c r="K16" s="43">
        <v>8722</v>
      </c>
      <c r="L16" s="43">
        <v>1246</v>
      </c>
      <c r="M16" s="43">
        <v>1246</v>
      </c>
      <c r="N16" s="43">
        <v>1246</v>
      </c>
      <c r="O16" s="43">
        <v>0</v>
      </c>
      <c r="P16" s="44" t="s">
        <v>20</v>
      </c>
    </row>
    <row r="17" spans="1:16" x14ac:dyDescent="0.3">
      <c r="A17" s="4" t="s">
        <v>36</v>
      </c>
      <c r="B17" s="11" t="s">
        <v>14</v>
      </c>
      <c r="C17" s="11" t="s">
        <v>11</v>
      </c>
      <c r="D17" s="45">
        <v>1246</v>
      </c>
      <c r="E17" s="45">
        <v>1246</v>
      </c>
      <c r="F17" s="45">
        <v>1246</v>
      </c>
      <c r="G17" s="45">
        <v>1246</v>
      </c>
      <c r="H17" s="45">
        <v>1246</v>
      </c>
      <c r="I17" s="45">
        <v>1246</v>
      </c>
      <c r="J17" s="45">
        <v>1246</v>
      </c>
      <c r="K17" s="45">
        <v>8722</v>
      </c>
      <c r="L17" s="45">
        <v>1246</v>
      </c>
      <c r="M17" s="45">
        <v>1246</v>
      </c>
      <c r="N17" s="45">
        <v>1246</v>
      </c>
      <c r="O17" s="45">
        <v>0</v>
      </c>
      <c r="P17" s="46" t="s">
        <v>20</v>
      </c>
    </row>
    <row r="18" spans="1:16" x14ac:dyDescent="0.3">
      <c r="A18" s="10" t="s">
        <v>37</v>
      </c>
      <c r="B18" s="5" t="s">
        <v>17</v>
      </c>
      <c r="C18" s="5" t="s">
        <v>11</v>
      </c>
      <c r="D18" s="43">
        <v>908851</v>
      </c>
      <c r="E18" s="43">
        <v>953741</v>
      </c>
      <c r="F18" s="43">
        <v>924366</v>
      </c>
      <c r="G18" s="43">
        <v>907576</v>
      </c>
      <c r="H18" s="43">
        <v>945771</v>
      </c>
      <c r="I18" s="43">
        <v>1928656</v>
      </c>
      <c r="J18" s="43">
        <v>1023031</v>
      </c>
      <c r="K18" s="43">
        <v>7591992</v>
      </c>
      <c r="L18" s="43">
        <v>1084570.2857142857</v>
      </c>
      <c r="M18" s="43">
        <v>907576</v>
      </c>
      <c r="N18" s="43">
        <v>1928656</v>
      </c>
      <c r="O18" s="43">
        <v>-0.46956274213753002</v>
      </c>
      <c r="P18" s="44" t="s">
        <v>12</v>
      </c>
    </row>
    <row r="19" spans="1:16" x14ac:dyDescent="0.3">
      <c r="A19" s="10" t="s">
        <v>38</v>
      </c>
      <c r="B19" s="5" t="s">
        <v>14</v>
      </c>
      <c r="C19" s="5" t="s">
        <v>15</v>
      </c>
      <c r="D19" s="43">
        <v>544951</v>
      </c>
      <c r="E19" s="43">
        <v>576636</v>
      </c>
      <c r="F19" s="43">
        <v>564851</v>
      </c>
      <c r="G19" s="43">
        <v>516416</v>
      </c>
      <c r="H19" s="43">
        <v>558496</v>
      </c>
      <c r="I19" s="43">
        <v>1139066</v>
      </c>
      <c r="J19" s="43">
        <v>606996</v>
      </c>
      <c r="K19" s="43">
        <v>4507412</v>
      </c>
      <c r="L19" s="43">
        <v>643916</v>
      </c>
      <c r="M19" s="43">
        <v>516416</v>
      </c>
      <c r="N19" s="43">
        <v>1139066</v>
      </c>
      <c r="O19" s="43">
        <v>-0.46711077321243899</v>
      </c>
      <c r="P19" s="44" t="s">
        <v>12</v>
      </c>
    </row>
    <row r="20" spans="1:16" x14ac:dyDescent="0.3">
      <c r="A20" s="10" t="s">
        <v>39</v>
      </c>
      <c r="B20" s="5" t="s">
        <v>14</v>
      </c>
      <c r="C20" s="5" t="s">
        <v>15</v>
      </c>
      <c r="D20" s="43">
        <v>259311</v>
      </c>
      <c r="E20" s="43">
        <v>263611</v>
      </c>
      <c r="F20" s="43">
        <v>263801</v>
      </c>
      <c r="G20" s="43">
        <v>279256</v>
      </c>
      <c r="H20" s="43">
        <v>283426</v>
      </c>
      <c r="I20" s="43">
        <v>590476</v>
      </c>
      <c r="J20" s="43">
        <v>300861</v>
      </c>
      <c r="K20" s="43">
        <v>2240742</v>
      </c>
      <c r="L20" s="43">
        <v>320106</v>
      </c>
      <c r="M20" s="43">
        <v>259311</v>
      </c>
      <c r="N20" s="43">
        <v>590476</v>
      </c>
      <c r="O20" s="43">
        <v>-0.49047717434747562</v>
      </c>
      <c r="P20" s="44" t="s">
        <v>12</v>
      </c>
    </row>
    <row r="21" spans="1:16" x14ac:dyDescent="0.3">
      <c r="A21" s="10" t="s">
        <v>40</v>
      </c>
      <c r="B21" s="5" t="s">
        <v>14</v>
      </c>
      <c r="C21" s="5" t="s">
        <v>15</v>
      </c>
      <c r="D21" s="43">
        <v>81641</v>
      </c>
      <c r="E21" s="43">
        <v>86581</v>
      </c>
      <c r="F21" s="43">
        <v>78091</v>
      </c>
      <c r="G21" s="43">
        <v>92076</v>
      </c>
      <c r="H21" s="43">
        <v>94381</v>
      </c>
      <c r="I21" s="43">
        <v>187256</v>
      </c>
      <c r="J21" s="43">
        <v>111241</v>
      </c>
      <c r="K21" s="43">
        <v>731267</v>
      </c>
      <c r="L21" s="43">
        <v>104466.71428571429</v>
      </c>
      <c r="M21" s="43">
        <v>78091</v>
      </c>
      <c r="N21" s="43">
        <v>187256</v>
      </c>
      <c r="O21" s="43">
        <v>-0.40594159866706536</v>
      </c>
      <c r="P21" s="44" t="s">
        <v>20</v>
      </c>
    </row>
    <row r="22" spans="1:16" x14ac:dyDescent="0.3">
      <c r="A22" s="10" t="s">
        <v>41</v>
      </c>
      <c r="B22" s="5" t="s">
        <v>14</v>
      </c>
      <c r="C22" s="5" t="s">
        <v>11</v>
      </c>
      <c r="D22" s="43">
        <v>14506</v>
      </c>
      <c r="E22" s="43">
        <v>18876</v>
      </c>
      <c r="F22" s="43">
        <v>8641</v>
      </c>
      <c r="G22" s="43">
        <v>5236</v>
      </c>
      <c r="H22" s="43">
        <v>5066</v>
      </c>
      <c r="I22" s="43">
        <v>2286</v>
      </c>
      <c r="J22" s="43">
        <v>1316</v>
      </c>
      <c r="K22" s="43">
        <v>55927</v>
      </c>
      <c r="L22" s="43">
        <v>7989.5714285714284</v>
      </c>
      <c r="M22" s="43">
        <v>1316</v>
      </c>
      <c r="N22" s="43">
        <v>18876</v>
      </c>
      <c r="O22" s="43">
        <v>-0.42432195975503062</v>
      </c>
      <c r="P22" s="44" t="s">
        <v>20</v>
      </c>
    </row>
    <row r="23" spans="1:16" x14ac:dyDescent="0.3">
      <c r="A23" s="10" t="s">
        <v>42</v>
      </c>
      <c r="B23" s="5" t="s">
        <v>14</v>
      </c>
      <c r="C23" s="5" t="s">
        <v>11</v>
      </c>
      <c r="D23" s="43">
        <v>5746</v>
      </c>
      <c r="E23" s="43">
        <v>5816</v>
      </c>
      <c r="F23" s="43">
        <v>5836</v>
      </c>
      <c r="G23" s="43">
        <v>5671</v>
      </c>
      <c r="H23" s="43">
        <v>5841</v>
      </c>
      <c r="I23" s="43">
        <v>10066</v>
      </c>
      <c r="J23" s="43">
        <v>5821</v>
      </c>
      <c r="K23" s="43">
        <v>44797</v>
      </c>
      <c r="L23" s="43">
        <v>6399.5714285714284</v>
      </c>
      <c r="M23" s="43">
        <v>5671</v>
      </c>
      <c r="N23" s="43">
        <v>10066</v>
      </c>
      <c r="O23" s="43">
        <v>-0.42171666997814428</v>
      </c>
      <c r="P23" s="44" t="s">
        <v>20</v>
      </c>
    </row>
    <row r="24" spans="1:16" x14ac:dyDescent="0.3">
      <c r="A24" s="10" t="s">
        <v>43</v>
      </c>
      <c r="B24" s="5" t="s">
        <v>14</v>
      </c>
      <c r="C24" s="5" t="s">
        <v>11</v>
      </c>
      <c r="D24" s="43">
        <f>D18-6546</f>
        <v>902305</v>
      </c>
      <c r="E24" s="43">
        <f>E18-6547</f>
        <v>947194</v>
      </c>
      <c r="F24" s="43">
        <f t="shared" ref="F24:N28" si="0">F18-654</f>
        <v>923712</v>
      </c>
      <c r="G24" s="43">
        <f t="shared" si="0"/>
        <v>906922</v>
      </c>
      <c r="H24" s="43">
        <f t="shared" si="0"/>
        <v>945117</v>
      </c>
      <c r="I24" s="43">
        <f>I18-6548</f>
        <v>1922108</v>
      </c>
      <c r="J24" s="43">
        <f t="shared" si="0"/>
        <v>1022377</v>
      </c>
      <c r="K24" s="43">
        <f t="shared" si="0"/>
        <v>7591338</v>
      </c>
      <c r="L24" s="43">
        <f t="shared" si="0"/>
        <v>1083916.2857142857</v>
      </c>
      <c r="M24" s="43">
        <f>M18-6546</f>
        <v>901030</v>
      </c>
      <c r="N24" s="43">
        <f t="shared" si="0"/>
        <v>1928002</v>
      </c>
      <c r="O24" s="43">
        <v>-0.40130858199799102</v>
      </c>
      <c r="P24" s="44" t="s">
        <v>12</v>
      </c>
    </row>
    <row r="25" spans="1:16" x14ac:dyDescent="0.3">
      <c r="A25" s="10" t="s">
        <v>44</v>
      </c>
      <c r="B25" s="5" t="s">
        <v>14</v>
      </c>
      <c r="C25" s="5" t="s">
        <v>11</v>
      </c>
      <c r="D25" s="43">
        <f t="shared" ref="D25:D28" si="1">D19-6546</f>
        <v>538405</v>
      </c>
      <c r="E25" s="43">
        <f t="shared" ref="E25:E28" si="2">E19-6547</f>
        <v>570089</v>
      </c>
      <c r="F25" s="43">
        <f t="shared" si="0"/>
        <v>564197</v>
      </c>
      <c r="G25" s="43">
        <f t="shared" si="0"/>
        <v>515762</v>
      </c>
      <c r="H25" s="43">
        <f t="shared" si="0"/>
        <v>557842</v>
      </c>
      <c r="I25" s="43">
        <f t="shared" ref="I25:I28" si="3">I19-6548</f>
        <v>1132518</v>
      </c>
      <c r="J25" s="43">
        <f t="shared" si="0"/>
        <v>606342</v>
      </c>
      <c r="K25" s="43">
        <f t="shared" si="0"/>
        <v>4506758</v>
      </c>
      <c r="L25" s="43">
        <f t="shared" si="0"/>
        <v>643262</v>
      </c>
      <c r="M25" s="43">
        <f t="shared" ref="M25:M28" si="4">M19-6546</f>
        <v>509870</v>
      </c>
      <c r="N25" s="43">
        <f t="shared" si="0"/>
        <v>1138412</v>
      </c>
      <c r="O25" s="43">
        <v>-0.38839051408800401</v>
      </c>
      <c r="P25" s="44" t="s">
        <v>12</v>
      </c>
    </row>
    <row r="26" spans="1:16" x14ac:dyDescent="0.3">
      <c r="A26" s="10" t="s">
        <v>45</v>
      </c>
      <c r="B26" s="5" t="s">
        <v>14</v>
      </c>
      <c r="C26" s="5" t="s">
        <v>11</v>
      </c>
      <c r="D26" s="43">
        <f t="shared" si="1"/>
        <v>252765</v>
      </c>
      <c r="E26" s="43">
        <f t="shared" si="2"/>
        <v>257064</v>
      </c>
      <c r="F26" s="43">
        <f t="shared" si="0"/>
        <v>263147</v>
      </c>
      <c r="G26" s="43">
        <f t="shared" si="0"/>
        <v>278602</v>
      </c>
      <c r="H26" s="43">
        <f t="shared" si="0"/>
        <v>282772</v>
      </c>
      <c r="I26" s="43">
        <f t="shared" si="3"/>
        <v>583928</v>
      </c>
      <c r="J26" s="43">
        <f t="shared" si="0"/>
        <v>300207</v>
      </c>
      <c r="K26" s="43">
        <f t="shared" si="0"/>
        <v>2240088</v>
      </c>
      <c r="L26" s="43">
        <f t="shared" si="0"/>
        <v>319452</v>
      </c>
      <c r="M26" s="43">
        <f t="shared" si="4"/>
        <v>252765</v>
      </c>
      <c r="N26" s="43">
        <f t="shared" si="0"/>
        <v>589822</v>
      </c>
      <c r="O26" s="43">
        <v>-0.37547244617801601</v>
      </c>
      <c r="P26" s="44" t="s">
        <v>12</v>
      </c>
    </row>
    <row r="27" spans="1:16" x14ac:dyDescent="0.3">
      <c r="A27" s="10" t="s">
        <v>46</v>
      </c>
      <c r="B27" s="5" t="s">
        <v>26</v>
      </c>
      <c r="C27" s="5" t="s">
        <v>15</v>
      </c>
      <c r="D27" s="43">
        <f t="shared" si="1"/>
        <v>75095</v>
      </c>
      <c r="E27" s="43">
        <f t="shared" si="2"/>
        <v>80034</v>
      </c>
      <c r="F27" s="43">
        <f t="shared" si="0"/>
        <v>77437</v>
      </c>
      <c r="G27" s="43">
        <f t="shared" si="0"/>
        <v>91422</v>
      </c>
      <c r="H27" s="43">
        <f t="shared" si="0"/>
        <v>93727</v>
      </c>
      <c r="I27" s="43">
        <f t="shared" si="3"/>
        <v>180708</v>
      </c>
      <c r="J27" s="43">
        <f t="shared" si="0"/>
        <v>110587</v>
      </c>
      <c r="K27" s="43">
        <f t="shared" si="0"/>
        <v>730613</v>
      </c>
      <c r="L27" s="43">
        <f t="shared" si="0"/>
        <v>103812.71428571429</v>
      </c>
      <c r="M27" s="43">
        <f t="shared" si="4"/>
        <v>71545</v>
      </c>
      <c r="N27" s="43">
        <f t="shared" si="0"/>
        <v>186602</v>
      </c>
      <c r="O27" s="43">
        <v>-0.362554378268028</v>
      </c>
      <c r="P27" s="44" t="s">
        <v>20</v>
      </c>
    </row>
    <row r="28" spans="1:16" x14ac:dyDescent="0.3">
      <c r="A28" s="4" t="s">
        <v>47</v>
      </c>
      <c r="B28" s="11" t="s">
        <v>14</v>
      </c>
      <c r="C28" s="11" t="s">
        <v>15</v>
      </c>
      <c r="D28" s="45">
        <f t="shared" si="1"/>
        <v>7960</v>
      </c>
      <c r="E28" s="45">
        <f t="shared" si="2"/>
        <v>12329</v>
      </c>
      <c r="F28" s="45">
        <f t="shared" si="0"/>
        <v>7987</v>
      </c>
      <c r="G28" s="45">
        <f t="shared" si="0"/>
        <v>4582</v>
      </c>
      <c r="H28" s="45">
        <f t="shared" si="0"/>
        <v>4412</v>
      </c>
      <c r="I28" s="45">
        <f t="shared" si="3"/>
        <v>-4262</v>
      </c>
      <c r="J28" s="45">
        <f t="shared" si="0"/>
        <v>662</v>
      </c>
      <c r="K28" s="45">
        <f t="shared" si="0"/>
        <v>55273</v>
      </c>
      <c r="L28" s="45">
        <f t="shared" si="0"/>
        <v>7335.5714285714284</v>
      </c>
      <c r="M28" s="45">
        <f t="shared" si="4"/>
        <v>-5230</v>
      </c>
      <c r="N28" s="45">
        <f t="shared" si="0"/>
        <v>18222</v>
      </c>
      <c r="O28" s="45">
        <v>-0.34963631035804099</v>
      </c>
      <c r="P28" s="46" t="s">
        <v>20</v>
      </c>
    </row>
    <row r="29" spans="1:16" x14ac:dyDescent="0.3">
      <c r="A29"/>
      <c r="B29"/>
      <c r="C29"/>
      <c r="D29"/>
      <c r="E29"/>
      <c r="F29"/>
      <c r="G29"/>
      <c r="H29"/>
      <c r="I29"/>
      <c r="J29"/>
      <c r="K29"/>
      <c r="L29"/>
      <c r="M29"/>
      <c r="N29"/>
      <c r="O29"/>
      <c r="P2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63AC7-E908-4A2E-878C-7E1C457F8407}">
  <dimension ref="A1:P28"/>
  <sheetViews>
    <sheetView topLeftCell="A3" workbookViewId="0">
      <selection activeCell="F15" sqref="F15"/>
    </sheetView>
  </sheetViews>
  <sheetFormatPr defaultRowHeight="14.4" x14ac:dyDescent="0.3"/>
  <cols>
    <col min="1" max="1" width="36.77734375" bestFit="1" customWidth="1"/>
    <col min="2" max="2" width="17" bestFit="1" customWidth="1"/>
    <col min="3" max="3" width="9.33203125" bestFit="1" customWidth="1"/>
    <col min="4" max="4" width="11.88671875" customWidth="1"/>
    <col min="5" max="5" width="14.5546875" customWidth="1"/>
    <col min="6" max="6" width="17.88671875" customWidth="1"/>
    <col min="7" max="7" width="15.44140625" customWidth="1"/>
    <col min="8" max="8" width="17.5546875" customWidth="1"/>
    <col min="9" max="9" width="17.21875" customWidth="1"/>
    <col min="10" max="10" width="15.21875" customWidth="1"/>
    <col min="12" max="12" width="9.77734375" customWidth="1"/>
    <col min="16" max="16" width="23.44140625" customWidth="1"/>
  </cols>
  <sheetData>
    <row r="1" spans="1:16" x14ac:dyDescent="0.3">
      <c r="A1" t="s">
        <v>0</v>
      </c>
      <c r="B1" t="s">
        <v>1</v>
      </c>
      <c r="C1" t="s">
        <v>2</v>
      </c>
      <c r="D1" t="s">
        <v>60</v>
      </c>
      <c r="E1" t="s">
        <v>61</v>
      </c>
      <c r="F1" t="s">
        <v>62</v>
      </c>
      <c r="G1" t="s">
        <v>63</v>
      </c>
      <c r="H1" t="s">
        <v>64</v>
      </c>
      <c r="I1" t="s">
        <v>65</v>
      </c>
      <c r="J1" t="s">
        <v>66</v>
      </c>
      <c r="K1" t="s">
        <v>3</v>
      </c>
      <c r="L1" t="s">
        <v>4</v>
      </c>
      <c r="M1" t="s">
        <v>5</v>
      </c>
      <c r="N1" t="s">
        <v>6</v>
      </c>
      <c r="O1" t="s">
        <v>7</v>
      </c>
      <c r="P1" t="s">
        <v>8</v>
      </c>
    </row>
    <row r="2" spans="1:16" x14ac:dyDescent="0.3">
      <c r="A2" t="s">
        <v>9</v>
      </c>
      <c r="B2" t="s">
        <v>10</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3">
      <c r="A3" t="s">
        <v>13</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3">
      <c r="A4" t="s">
        <v>16</v>
      </c>
      <c r="B4" t="s">
        <v>17</v>
      </c>
      <c r="C4" t="s">
        <v>18</v>
      </c>
      <c r="D4">
        <v>259311</v>
      </c>
      <c r="E4">
        <v>263611</v>
      </c>
      <c r="F4">
        <v>263801</v>
      </c>
      <c r="G4">
        <v>279256</v>
      </c>
      <c r="H4">
        <v>283426</v>
      </c>
      <c r="I4">
        <v>590476</v>
      </c>
      <c r="J4">
        <v>300861</v>
      </c>
      <c r="K4">
        <v>2240742</v>
      </c>
      <c r="L4">
        <v>320106</v>
      </c>
      <c r="M4">
        <v>259311</v>
      </c>
      <c r="N4">
        <v>590476</v>
      </c>
      <c r="O4">
        <v>-0.49047717434747562</v>
      </c>
      <c r="P4" t="s">
        <v>12</v>
      </c>
    </row>
    <row r="5" spans="1:16" x14ac:dyDescent="0.3">
      <c r="A5" t="s">
        <v>19</v>
      </c>
      <c r="B5" t="s">
        <v>10</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3">
      <c r="A6" t="s">
        <v>21</v>
      </c>
      <c r="B6" t="s">
        <v>22</v>
      </c>
      <c r="C6" t="s">
        <v>15</v>
      </c>
      <c r="D6">
        <v>14506</v>
      </c>
      <c r="E6">
        <v>18876</v>
      </c>
      <c r="F6">
        <v>8641</v>
      </c>
      <c r="G6">
        <v>5236</v>
      </c>
      <c r="H6">
        <v>5066</v>
      </c>
      <c r="I6">
        <v>2286</v>
      </c>
      <c r="J6">
        <v>1316</v>
      </c>
      <c r="K6">
        <v>55927</v>
      </c>
      <c r="L6">
        <v>7989.5714285714284</v>
      </c>
      <c r="M6">
        <v>1316</v>
      </c>
      <c r="N6">
        <v>18876</v>
      </c>
      <c r="O6">
        <v>-0.42432195975503062</v>
      </c>
      <c r="P6" t="s">
        <v>20</v>
      </c>
    </row>
    <row r="7" spans="1:16" x14ac:dyDescent="0.3">
      <c r="A7" t="s">
        <v>23</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3">
      <c r="A8" t="s">
        <v>24</v>
      </c>
      <c r="B8" t="s">
        <v>17</v>
      </c>
      <c r="C8" t="s">
        <v>15</v>
      </c>
      <c r="D8">
        <v>7586</v>
      </c>
      <c r="E8">
        <v>7081</v>
      </c>
      <c r="F8">
        <v>8006</v>
      </c>
      <c r="G8">
        <v>12296</v>
      </c>
      <c r="H8">
        <v>1246</v>
      </c>
      <c r="I8">
        <v>1246</v>
      </c>
      <c r="J8">
        <v>1246</v>
      </c>
      <c r="K8">
        <v>38707</v>
      </c>
      <c r="L8">
        <v>5529.5714285714284</v>
      </c>
      <c r="M8">
        <v>1246</v>
      </c>
      <c r="N8">
        <v>12296</v>
      </c>
      <c r="O8">
        <v>0.67</v>
      </c>
      <c r="P8" t="s">
        <v>20</v>
      </c>
    </row>
    <row r="9" spans="1:16" x14ac:dyDescent="0.3">
      <c r="A9" t="s">
        <v>25</v>
      </c>
      <c r="B9" t="s">
        <v>26</v>
      </c>
      <c r="C9" t="s">
        <v>15</v>
      </c>
      <c r="D9">
        <v>2251</v>
      </c>
      <c r="E9">
        <v>2286</v>
      </c>
      <c r="F9">
        <v>2286</v>
      </c>
      <c r="G9">
        <v>3756</v>
      </c>
      <c r="H9">
        <v>4451</v>
      </c>
      <c r="I9">
        <v>4956</v>
      </c>
      <c r="J9">
        <v>2671</v>
      </c>
      <c r="K9">
        <v>22657</v>
      </c>
      <c r="L9">
        <v>3236.7142857142858</v>
      </c>
      <c r="M9">
        <v>2251</v>
      </c>
      <c r="N9">
        <v>4956</v>
      </c>
      <c r="O9">
        <v>-0.46105730427764324</v>
      </c>
      <c r="P9" t="s">
        <v>20</v>
      </c>
    </row>
    <row r="10" spans="1:16" x14ac:dyDescent="0.3">
      <c r="A10" t="s">
        <v>27</v>
      </c>
      <c r="B10" t="s">
        <v>22</v>
      </c>
      <c r="C10" t="s">
        <v>15</v>
      </c>
      <c r="D10">
        <v>1506</v>
      </c>
      <c r="E10">
        <v>1501</v>
      </c>
      <c r="F10">
        <v>1501</v>
      </c>
      <c r="G10">
        <v>1516</v>
      </c>
      <c r="H10">
        <v>1501</v>
      </c>
      <c r="I10">
        <v>1746</v>
      </c>
      <c r="J10">
        <v>1496</v>
      </c>
      <c r="K10">
        <v>10767</v>
      </c>
      <c r="L10">
        <v>1538.1428571428571</v>
      </c>
      <c r="M10">
        <v>1496</v>
      </c>
      <c r="N10">
        <v>1746</v>
      </c>
      <c r="O10">
        <v>-0.14318442153493705</v>
      </c>
      <c r="P10" t="s">
        <v>20</v>
      </c>
    </row>
    <row r="11" spans="1:16" x14ac:dyDescent="0.3">
      <c r="A11" t="s">
        <v>28</v>
      </c>
      <c r="B11" t="s">
        <v>29</v>
      </c>
      <c r="C11" t="s">
        <v>15</v>
      </c>
      <c r="D11">
        <v>1296</v>
      </c>
      <c r="E11">
        <v>1296</v>
      </c>
      <c r="F11">
        <v>1296</v>
      </c>
      <c r="G11">
        <v>1291</v>
      </c>
      <c r="H11">
        <v>1296</v>
      </c>
      <c r="I11">
        <v>1346</v>
      </c>
      <c r="J11">
        <v>1296</v>
      </c>
      <c r="K11">
        <v>9117</v>
      </c>
      <c r="L11">
        <v>1302.4285714285713</v>
      </c>
      <c r="M11">
        <v>1291</v>
      </c>
      <c r="N11">
        <v>1346</v>
      </c>
      <c r="O11">
        <v>-3.7147102526002951E-2</v>
      </c>
      <c r="P11" t="s">
        <v>20</v>
      </c>
    </row>
    <row r="12" spans="1:16" x14ac:dyDescent="0.3">
      <c r="A12" t="s">
        <v>30</v>
      </c>
      <c r="B12" t="s">
        <v>26</v>
      </c>
      <c r="C12" t="s">
        <v>15</v>
      </c>
      <c r="D12">
        <v>1246</v>
      </c>
      <c r="E12">
        <v>1246</v>
      </c>
      <c r="F12">
        <v>1246</v>
      </c>
      <c r="G12">
        <v>1251</v>
      </c>
      <c r="H12">
        <v>1256</v>
      </c>
      <c r="I12">
        <v>1396</v>
      </c>
      <c r="J12">
        <v>1256</v>
      </c>
      <c r="K12">
        <v>8897</v>
      </c>
      <c r="L12">
        <v>1271</v>
      </c>
      <c r="M12">
        <v>1246</v>
      </c>
      <c r="N12">
        <v>1396</v>
      </c>
      <c r="O12">
        <v>-0.10028653295128942</v>
      </c>
      <c r="P12" t="s">
        <v>20</v>
      </c>
    </row>
    <row r="13" spans="1:16" x14ac:dyDescent="0.3">
      <c r="A13" t="s">
        <v>31</v>
      </c>
      <c r="B13" t="s">
        <v>32</v>
      </c>
      <c r="C13" t="s">
        <v>15</v>
      </c>
      <c r="D13">
        <v>1271</v>
      </c>
      <c r="E13">
        <v>1271</v>
      </c>
      <c r="F13">
        <v>1271</v>
      </c>
      <c r="G13">
        <v>1271</v>
      </c>
      <c r="H13">
        <v>1271</v>
      </c>
      <c r="I13">
        <v>1276</v>
      </c>
      <c r="J13">
        <v>1246</v>
      </c>
      <c r="K13">
        <v>8877</v>
      </c>
      <c r="L13">
        <v>1268.1428571428571</v>
      </c>
      <c r="M13">
        <v>1246</v>
      </c>
      <c r="N13">
        <v>1276</v>
      </c>
      <c r="O13">
        <v>-2.3510971786833812E-2</v>
      </c>
      <c r="P13" t="s">
        <v>20</v>
      </c>
    </row>
    <row r="14" spans="1:16" x14ac:dyDescent="0.3">
      <c r="A14" t="s">
        <v>33</v>
      </c>
      <c r="B14" t="s">
        <v>17</v>
      </c>
      <c r="C14" t="s">
        <v>15</v>
      </c>
      <c r="D14">
        <v>1246</v>
      </c>
      <c r="E14">
        <v>1246</v>
      </c>
      <c r="F14">
        <v>1246</v>
      </c>
      <c r="G14">
        <v>1246</v>
      </c>
      <c r="H14">
        <v>1246</v>
      </c>
      <c r="I14">
        <v>1246</v>
      </c>
      <c r="J14">
        <v>1291</v>
      </c>
      <c r="K14">
        <v>8767</v>
      </c>
      <c r="L14">
        <v>1252.4285714285713</v>
      </c>
      <c r="M14">
        <v>1246</v>
      </c>
      <c r="N14">
        <v>1291</v>
      </c>
      <c r="O14">
        <v>0.16</v>
      </c>
      <c r="P14" t="s">
        <v>20</v>
      </c>
    </row>
    <row r="15" spans="1:16" x14ac:dyDescent="0.3">
      <c r="A15" t="s">
        <v>34</v>
      </c>
      <c r="B15" t="s">
        <v>26</v>
      </c>
      <c r="C15" t="s">
        <v>15</v>
      </c>
      <c r="D15">
        <v>1246</v>
      </c>
      <c r="E15">
        <v>1246</v>
      </c>
      <c r="F15">
        <v>1246</v>
      </c>
      <c r="G15">
        <v>1246</v>
      </c>
      <c r="H15">
        <v>1246</v>
      </c>
      <c r="I15">
        <v>1246</v>
      </c>
      <c r="J15">
        <v>1246</v>
      </c>
      <c r="K15">
        <v>8722</v>
      </c>
      <c r="L15">
        <v>1246</v>
      </c>
      <c r="M15">
        <v>1246</v>
      </c>
      <c r="N15">
        <v>1246</v>
      </c>
      <c r="O15">
        <v>0.45</v>
      </c>
      <c r="P15" t="s">
        <v>20</v>
      </c>
    </row>
    <row r="16" spans="1:16" x14ac:dyDescent="0.3">
      <c r="A16" t="s">
        <v>35</v>
      </c>
      <c r="B16" t="s">
        <v>22</v>
      </c>
      <c r="C16" t="s">
        <v>11</v>
      </c>
      <c r="D16">
        <v>1246</v>
      </c>
      <c r="E16">
        <v>1246</v>
      </c>
      <c r="F16">
        <v>1246</v>
      </c>
      <c r="G16">
        <v>1246</v>
      </c>
      <c r="H16">
        <v>1246</v>
      </c>
      <c r="I16">
        <v>1246</v>
      </c>
      <c r="J16">
        <v>1246</v>
      </c>
      <c r="K16">
        <v>8722</v>
      </c>
      <c r="L16">
        <v>1246</v>
      </c>
      <c r="M16">
        <v>1246</v>
      </c>
      <c r="N16">
        <v>1246</v>
      </c>
      <c r="O16">
        <v>0</v>
      </c>
      <c r="P16" t="s">
        <v>20</v>
      </c>
    </row>
    <row r="17" spans="1:16" x14ac:dyDescent="0.3">
      <c r="A17" t="s">
        <v>36</v>
      </c>
      <c r="B17" t="s">
        <v>14</v>
      </c>
      <c r="C17" t="s">
        <v>11</v>
      </c>
      <c r="D17">
        <v>1246</v>
      </c>
      <c r="E17">
        <v>1246</v>
      </c>
      <c r="F17">
        <v>1246</v>
      </c>
      <c r="G17">
        <v>1246</v>
      </c>
      <c r="H17">
        <v>1246</v>
      </c>
      <c r="I17">
        <v>1246</v>
      </c>
      <c r="J17">
        <v>1246</v>
      </c>
      <c r="K17">
        <v>8722</v>
      </c>
      <c r="L17">
        <v>1246</v>
      </c>
      <c r="M17">
        <v>1246</v>
      </c>
      <c r="N17">
        <v>1246</v>
      </c>
      <c r="O17">
        <v>0</v>
      </c>
      <c r="P17" t="s">
        <v>20</v>
      </c>
    </row>
    <row r="18" spans="1:16" x14ac:dyDescent="0.3">
      <c r="A18" t="s">
        <v>37</v>
      </c>
      <c r="B18" t="s">
        <v>17</v>
      </c>
      <c r="C18" t="s">
        <v>11</v>
      </c>
      <c r="D18">
        <v>908851</v>
      </c>
      <c r="E18">
        <v>953741</v>
      </c>
      <c r="F18">
        <v>924366</v>
      </c>
      <c r="G18">
        <v>907576</v>
      </c>
      <c r="H18">
        <v>945771</v>
      </c>
      <c r="I18">
        <v>1928656</v>
      </c>
      <c r="J18">
        <v>1023031</v>
      </c>
      <c r="K18">
        <v>7591992</v>
      </c>
      <c r="L18">
        <v>1084570.2857142857</v>
      </c>
      <c r="M18">
        <v>907576</v>
      </c>
      <c r="N18">
        <v>1928656</v>
      </c>
      <c r="O18">
        <v>-0.46956274213753002</v>
      </c>
      <c r="P18" t="s">
        <v>12</v>
      </c>
    </row>
    <row r="19" spans="1:16" x14ac:dyDescent="0.3">
      <c r="A19" t="s">
        <v>38</v>
      </c>
      <c r="B19" t="s">
        <v>14</v>
      </c>
      <c r="C19" t="s">
        <v>15</v>
      </c>
      <c r="D19">
        <v>544951</v>
      </c>
      <c r="E19">
        <v>576636</v>
      </c>
      <c r="F19">
        <v>564851</v>
      </c>
      <c r="G19">
        <v>516416</v>
      </c>
      <c r="H19">
        <v>558496</v>
      </c>
      <c r="I19">
        <v>1139066</v>
      </c>
      <c r="J19">
        <v>606996</v>
      </c>
      <c r="K19">
        <v>4507412</v>
      </c>
      <c r="L19">
        <v>643916</v>
      </c>
      <c r="M19">
        <v>516416</v>
      </c>
      <c r="N19">
        <v>1139066</v>
      </c>
      <c r="O19">
        <v>-0.46711077321243899</v>
      </c>
      <c r="P19" t="s">
        <v>12</v>
      </c>
    </row>
    <row r="20" spans="1:16" x14ac:dyDescent="0.3">
      <c r="A20" t="s">
        <v>39</v>
      </c>
      <c r="B20" t="s">
        <v>14</v>
      </c>
      <c r="C20" t="s">
        <v>15</v>
      </c>
      <c r="D20">
        <v>259311</v>
      </c>
      <c r="E20">
        <v>263611</v>
      </c>
      <c r="F20">
        <v>263801</v>
      </c>
      <c r="G20">
        <v>279256</v>
      </c>
      <c r="H20">
        <v>283426</v>
      </c>
      <c r="I20">
        <v>590476</v>
      </c>
      <c r="J20">
        <v>300861</v>
      </c>
      <c r="K20">
        <v>2240742</v>
      </c>
      <c r="L20">
        <v>320106</v>
      </c>
      <c r="M20">
        <v>259311</v>
      </c>
      <c r="N20">
        <v>590476</v>
      </c>
      <c r="O20">
        <v>-0.49047717434747562</v>
      </c>
      <c r="P20" t="s">
        <v>12</v>
      </c>
    </row>
    <row r="21" spans="1:16" x14ac:dyDescent="0.3">
      <c r="A21" t="s">
        <v>40</v>
      </c>
      <c r="B21" t="s">
        <v>14</v>
      </c>
      <c r="C21" t="s">
        <v>15</v>
      </c>
      <c r="D21">
        <v>81641</v>
      </c>
      <c r="E21">
        <v>86581</v>
      </c>
      <c r="F21">
        <v>78091</v>
      </c>
      <c r="G21">
        <v>92076</v>
      </c>
      <c r="H21">
        <v>94381</v>
      </c>
      <c r="I21">
        <v>187256</v>
      </c>
      <c r="J21">
        <v>111241</v>
      </c>
      <c r="K21">
        <v>731267</v>
      </c>
      <c r="L21">
        <v>104466.71428571429</v>
      </c>
      <c r="M21">
        <v>78091</v>
      </c>
      <c r="N21">
        <v>187256</v>
      </c>
      <c r="O21">
        <v>-0.40594159866706536</v>
      </c>
      <c r="P21" t="s">
        <v>20</v>
      </c>
    </row>
    <row r="22" spans="1:16" x14ac:dyDescent="0.3">
      <c r="A22" t="s">
        <v>41</v>
      </c>
      <c r="B22" t="s">
        <v>14</v>
      </c>
      <c r="C22" t="s">
        <v>11</v>
      </c>
      <c r="D22">
        <v>14506</v>
      </c>
      <c r="E22">
        <v>18876</v>
      </c>
      <c r="F22">
        <v>8641</v>
      </c>
      <c r="G22">
        <v>5236</v>
      </c>
      <c r="H22">
        <v>5066</v>
      </c>
      <c r="I22">
        <v>2286</v>
      </c>
      <c r="J22">
        <v>1316</v>
      </c>
      <c r="K22">
        <v>55927</v>
      </c>
      <c r="L22">
        <v>7989.5714285714284</v>
      </c>
      <c r="M22">
        <v>1316</v>
      </c>
      <c r="N22">
        <v>18876</v>
      </c>
      <c r="O22">
        <v>-0.42432195975503062</v>
      </c>
      <c r="P22" t="s">
        <v>20</v>
      </c>
    </row>
    <row r="23" spans="1:16" x14ac:dyDescent="0.3">
      <c r="A23" t="s">
        <v>42</v>
      </c>
      <c r="B23" t="s">
        <v>14</v>
      </c>
      <c r="C23" t="s">
        <v>11</v>
      </c>
      <c r="D23">
        <v>5746</v>
      </c>
      <c r="E23">
        <v>5816</v>
      </c>
      <c r="F23">
        <v>5836</v>
      </c>
      <c r="G23">
        <v>5671</v>
      </c>
      <c r="H23">
        <v>5841</v>
      </c>
      <c r="I23">
        <v>10066</v>
      </c>
      <c r="J23">
        <v>5821</v>
      </c>
      <c r="K23">
        <v>44797</v>
      </c>
      <c r="L23">
        <v>6399.5714285714284</v>
      </c>
      <c r="M23">
        <v>5671</v>
      </c>
      <c r="N23">
        <v>10066</v>
      </c>
      <c r="O23">
        <v>-0.42171666997814428</v>
      </c>
      <c r="P23" t="s">
        <v>20</v>
      </c>
    </row>
    <row r="24" spans="1:16" x14ac:dyDescent="0.3">
      <c r="A24" t="s">
        <v>43</v>
      </c>
      <c r="B24" t="s">
        <v>14</v>
      </c>
      <c r="C24" t="s">
        <v>11</v>
      </c>
      <c r="D24">
        <f>D18-6546</f>
        <v>902305</v>
      </c>
      <c r="E24">
        <f>E18-6547</f>
        <v>947194</v>
      </c>
      <c r="F24">
        <f t="shared" ref="F24:N28" si="0">F18-654</f>
        <v>923712</v>
      </c>
      <c r="G24">
        <f t="shared" si="0"/>
        <v>906922</v>
      </c>
      <c r="H24">
        <f t="shared" si="0"/>
        <v>945117</v>
      </c>
      <c r="I24">
        <f>I18-6548</f>
        <v>1922108</v>
      </c>
      <c r="J24">
        <f t="shared" si="0"/>
        <v>1022377</v>
      </c>
      <c r="K24">
        <f t="shared" si="0"/>
        <v>7591338</v>
      </c>
      <c r="L24">
        <f t="shared" si="0"/>
        <v>1083916.2857142857</v>
      </c>
      <c r="M24">
        <f>M18-6546</f>
        <v>901030</v>
      </c>
      <c r="N24">
        <f t="shared" si="0"/>
        <v>1928002</v>
      </c>
      <c r="O24">
        <v>-0.40130858199799102</v>
      </c>
      <c r="P24" t="s">
        <v>12</v>
      </c>
    </row>
    <row r="25" spans="1:16" x14ac:dyDescent="0.3">
      <c r="A25" t="s">
        <v>44</v>
      </c>
      <c r="B25" t="s">
        <v>14</v>
      </c>
      <c r="C25" t="s">
        <v>11</v>
      </c>
      <c r="D25">
        <f t="shared" ref="D25:D28" si="1">D19-6546</f>
        <v>538405</v>
      </c>
      <c r="E25">
        <f t="shared" ref="E25:E28" si="2">E19-6547</f>
        <v>570089</v>
      </c>
      <c r="F25">
        <f t="shared" si="0"/>
        <v>564197</v>
      </c>
      <c r="G25">
        <f t="shared" si="0"/>
        <v>515762</v>
      </c>
      <c r="H25">
        <f t="shared" si="0"/>
        <v>557842</v>
      </c>
      <c r="I25">
        <f t="shared" ref="I25:I28" si="3">I19-6548</f>
        <v>1132518</v>
      </c>
      <c r="J25">
        <f t="shared" si="0"/>
        <v>606342</v>
      </c>
      <c r="K25">
        <f t="shared" si="0"/>
        <v>4506758</v>
      </c>
      <c r="L25">
        <f t="shared" si="0"/>
        <v>643262</v>
      </c>
      <c r="M25">
        <f t="shared" ref="M25:M28" si="4">M19-6546</f>
        <v>509870</v>
      </c>
      <c r="N25">
        <f t="shared" si="0"/>
        <v>1138412</v>
      </c>
      <c r="O25">
        <v>-0.38839051408800401</v>
      </c>
      <c r="P25" t="s">
        <v>12</v>
      </c>
    </row>
    <row r="26" spans="1:16" x14ac:dyDescent="0.3">
      <c r="A26" t="s">
        <v>45</v>
      </c>
      <c r="B26" t="s">
        <v>14</v>
      </c>
      <c r="C26" t="s">
        <v>11</v>
      </c>
      <c r="D26">
        <f t="shared" si="1"/>
        <v>252765</v>
      </c>
      <c r="E26">
        <f t="shared" si="2"/>
        <v>257064</v>
      </c>
      <c r="F26">
        <f t="shared" si="0"/>
        <v>263147</v>
      </c>
      <c r="G26">
        <f t="shared" si="0"/>
        <v>278602</v>
      </c>
      <c r="H26">
        <f t="shared" si="0"/>
        <v>282772</v>
      </c>
      <c r="I26">
        <f t="shared" si="3"/>
        <v>583928</v>
      </c>
      <c r="J26">
        <f t="shared" si="0"/>
        <v>300207</v>
      </c>
      <c r="K26">
        <f t="shared" si="0"/>
        <v>2240088</v>
      </c>
      <c r="L26">
        <f t="shared" si="0"/>
        <v>319452</v>
      </c>
      <c r="M26">
        <f t="shared" si="4"/>
        <v>252765</v>
      </c>
      <c r="N26">
        <f t="shared" si="0"/>
        <v>589822</v>
      </c>
      <c r="O26">
        <v>-0.37547244617801601</v>
      </c>
      <c r="P26" t="s">
        <v>12</v>
      </c>
    </row>
    <row r="27" spans="1:16" x14ac:dyDescent="0.3">
      <c r="A27" t="s">
        <v>46</v>
      </c>
      <c r="B27" t="s">
        <v>26</v>
      </c>
      <c r="C27" t="s">
        <v>15</v>
      </c>
      <c r="D27">
        <f t="shared" si="1"/>
        <v>75095</v>
      </c>
      <c r="E27">
        <f t="shared" si="2"/>
        <v>80034</v>
      </c>
      <c r="F27">
        <f t="shared" si="0"/>
        <v>77437</v>
      </c>
      <c r="G27">
        <f t="shared" si="0"/>
        <v>91422</v>
      </c>
      <c r="H27">
        <f t="shared" si="0"/>
        <v>93727</v>
      </c>
      <c r="I27">
        <f t="shared" si="3"/>
        <v>180708</v>
      </c>
      <c r="J27">
        <f t="shared" si="0"/>
        <v>110587</v>
      </c>
      <c r="K27">
        <f t="shared" si="0"/>
        <v>730613</v>
      </c>
      <c r="L27">
        <f t="shared" si="0"/>
        <v>103812.71428571429</v>
      </c>
      <c r="M27">
        <f t="shared" si="4"/>
        <v>71545</v>
      </c>
      <c r="N27">
        <f t="shared" si="0"/>
        <v>186602</v>
      </c>
      <c r="O27">
        <v>-0.362554378268028</v>
      </c>
      <c r="P27" t="s">
        <v>20</v>
      </c>
    </row>
    <row r="28" spans="1:16" x14ac:dyDescent="0.3">
      <c r="A28" t="s">
        <v>47</v>
      </c>
      <c r="B28" t="s">
        <v>14</v>
      </c>
      <c r="C28" t="s">
        <v>15</v>
      </c>
      <c r="D28">
        <f t="shared" si="1"/>
        <v>7960</v>
      </c>
      <c r="E28">
        <f t="shared" si="2"/>
        <v>12329</v>
      </c>
      <c r="F28">
        <f t="shared" si="0"/>
        <v>7987</v>
      </c>
      <c r="G28">
        <f t="shared" si="0"/>
        <v>4582</v>
      </c>
      <c r="H28">
        <f t="shared" si="0"/>
        <v>4412</v>
      </c>
      <c r="I28">
        <f t="shared" si="3"/>
        <v>-4262</v>
      </c>
      <c r="J28">
        <f t="shared" si="0"/>
        <v>662</v>
      </c>
      <c r="K28">
        <f t="shared" si="0"/>
        <v>55273</v>
      </c>
      <c r="L28">
        <f t="shared" si="0"/>
        <v>7335.5714285714284</v>
      </c>
      <c r="M28">
        <f t="shared" si="4"/>
        <v>-5230</v>
      </c>
      <c r="N28">
        <f t="shared" si="0"/>
        <v>18222</v>
      </c>
      <c r="O28">
        <v>-0.34963631035804099</v>
      </c>
      <c r="P28"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8DC-C068-482B-86C2-88DE946FF321}">
  <dimension ref="A1:AZ30"/>
  <sheetViews>
    <sheetView topLeftCell="AN1" workbookViewId="0">
      <selection activeCell="AE6" sqref="AE6"/>
    </sheetView>
  </sheetViews>
  <sheetFormatPr defaultRowHeight="14.4" x14ac:dyDescent="0.3"/>
  <cols>
    <col min="1" max="1" width="21.77734375" bestFit="1" customWidth="1"/>
    <col min="2" max="2" width="12" bestFit="1" customWidth="1"/>
    <col min="3" max="3" width="13.109375" bestFit="1" customWidth="1"/>
    <col min="6" max="6" width="6.6640625" bestFit="1" customWidth="1"/>
    <col min="7" max="7" width="6.33203125" bestFit="1" customWidth="1"/>
    <col min="8" max="8" width="21.77734375" bestFit="1" customWidth="1"/>
    <col min="9" max="9" width="17" bestFit="1" customWidth="1"/>
    <col min="10" max="10" width="12.44140625" bestFit="1" customWidth="1"/>
    <col min="11" max="11" width="26.33203125" customWidth="1"/>
    <col min="12" max="12" width="12.5546875" bestFit="1" customWidth="1"/>
    <col min="13" max="13" width="12.44140625" bestFit="1" customWidth="1"/>
    <col min="14" max="14" width="18.6640625" customWidth="1"/>
    <col min="15" max="15" width="20.77734375" customWidth="1"/>
    <col min="16" max="16" width="12.44140625" bestFit="1" customWidth="1"/>
    <col min="17" max="17" width="11.44140625" customWidth="1"/>
    <col min="18" max="18" width="15.33203125" bestFit="1" customWidth="1"/>
    <col min="19" max="19" width="8" customWidth="1"/>
    <col min="20" max="20" width="17.6640625" bestFit="1" customWidth="1"/>
    <col min="21" max="21" width="10.109375" customWidth="1"/>
    <col min="22" max="22" width="37.77734375" bestFit="1" customWidth="1"/>
    <col min="23" max="23" width="15.6640625" bestFit="1" customWidth="1"/>
    <col min="25" max="25" width="14.77734375" bestFit="1" customWidth="1"/>
    <col min="27" max="27" width="24.88671875" bestFit="1" customWidth="1"/>
    <col min="28" max="28" width="9.5546875" bestFit="1" customWidth="1"/>
    <col min="30" max="30" width="17" bestFit="1" customWidth="1"/>
    <col min="31" max="31" width="15.6640625" bestFit="1" customWidth="1"/>
    <col min="36" max="36" width="12.5546875" bestFit="1" customWidth="1"/>
    <col min="37" max="37" width="15.6640625" bestFit="1" customWidth="1"/>
    <col min="43" max="43" width="37.77734375" bestFit="1" customWidth="1"/>
    <col min="44" max="44" width="14.44140625" bestFit="1" customWidth="1"/>
    <col min="45" max="45" width="12.44140625" bestFit="1" customWidth="1"/>
    <col min="47" max="47" width="40" bestFit="1" customWidth="1"/>
    <col min="48" max="48" width="19.77734375" bestFit="1" customWidth="1"/>
    <col min="49" max="49" width="9.33203125" bestFit="1" customWidth="1"/>
    <col min="50" max="50" width="17.6640625" bestFit="1" customWidth="1"/>
    <col min="51" max="51" width="15.33203125" bestFit="1" customWidth="1"/>
    <col min="52" max="52" width="12.44140625" bestFit="1" customWidth="1"/>
  </cols>
  <sheetData>
    <row r="1" spans="1:52" x14ac:dyDescent="0.3">
      <c r="F1" s="16" t="s">
        <v>0</v>
      </c>
      <c r="G1" t="s">
        <v>76</v>
      </c>
      <c r="I1" s="2"/>
    </row>
    <row r="2" spans="1:52" x14ac:dyDescent="0.3">
      <c r="I2" s="16" t="s">
        <v>56</v>
      </c>
      <c r="J2" t="s">
        <v>58</v>
      </c>
      <c r="L2" s="16" t="s">
        <v>56</v>
      </c>
      <c r="M2" t="s">
        <v>58</v>
      </c>
      <c r="P2" t="s">
        <v>58</v>
      </c>
      <c r="R2" t="s">
        <v>80</v>
      </c>
      <c r="T2" t="s">
        <v>82</v>
      </c>
      <c r="V2" s="16" t="s">
        <v>56</v>
      </c>
      <c r="W2" t="s">
        <v>86</v>
      </c>
      <c r="Y2" s="31" t="s">
        <v>75</v>
      </c>
      <c r="AA2" s="32" t="s">
        <v>59</v>
      </c>
      <c r="AB2" s="31"/>
      <c r="AD2" s="32" t="s">
        <v>56</v>
      </c>
      <c r="AE2" s="31" t="s">
        <v>86</v>
      </c>
      <c r="AJ2" s="32" t="s">
        <v>56</v>
      </c>
      <c r="AK2" s="31" t="s">
        <v>86</v>
      </c>
      <c r="AQ2" s="32" t="s">
        <v>56</v>
      </c>
      <c r="AR2" s="31" t="s">
        <v>81</v>
      </c>
      <c r="AS2" s="31" t="s">
        <v>58</v>
      </c>
    </row>
    <row r="3" spans="1:52" x14ac:dyDescent="0.3">
      <c r="A3" s="16" t="s">
        <v>59</v>
      </c>
      <c r="I3" s="17" t="s">
        <v>32</v>
      </c>
      <c r="J3" s="20">
        <v>8877</v>
      </c>
      <c r="L3" s="17" t="s">
        <v>18</v>
      </c>
      <c r="M3" s="20">
        <v>2240742</v>
      </c>
      <c r="P3" s="20">
        <v>45602299</v>
      </c>
      <c r="R3" s="21">
        <v>-0.24891890370970948</v>
      </c>
      <c r="T3" s="20">
        <v>241178.19576719578</v>
      </c>
      <c r="V3" s="17" t="s">
        <v>16</v>
      </c>
      <c r="W3" s="20">
        <v>2240742</v>
      </c>
      <c r="Y3" s="31">
        <v>27</v>
      </c>
      <c r="AA3" s="33" t="s">
        <v>89</v>
      </c>
      <c r="AB3" s="20">
        <v>210996.1851851852</v>
      </c>
      <c r="AD3" s="33" t="s">
        <v>32</v>
      </c>
      <c r="AE3" s="20">
        <v>8877</v>
      </c>
      <c r="AJ3" s="33" t="s">
        <v>15</v>
      </c>
      <c r="AK3" s="20">
        <v>854776.5</v>
      </c>
      <c r="AQ3" s="33" t="s">
        <v>34</v>
      </c>
      <c r="AR3" s="20">
        <v>1246</v>
      </c>
      <c r="AS3" s="20">
        <v>8722</v>
      </c>
      <c r="AU3" s="32" t="s">
        <v>0</v>
      </c>
      <c r="AV3" s="32" t="s">
        <v>1</v>
      </c>
      <c r="AW3" s="32" t="s">
        <v>2</v>
      </c>
      <c r="AX3" s="31" t="s">
        <v>82</v>
      </c>
      <c r="AY3" s="31" t="s">
        <v>80</v>
      </c>
      <c r="AZ3" s="31" t="s">
        <v>58</v>
      </c>
    </row>
    <row r="4" spans="1:52" x14ac:dyDescent="0.3">
      <c r="A4" s="17" t="s">
        <v>67</v>
      </c>
      <c r="B4" s="20">
        <v>5426682</v>
      </c>
      <c r="I4" s="17" t="s">
        <v>29</v>
      </c>
      <c r="J4" s="20">
        <v>9117</v>
      </c>
      <c r="L4" s="17" t="s">
        <v>15</v>
      </c>
      <c r="M4" s="20">
        <v>13676424</v>
      </c>
      <c r="V4" s="17" t="s">
        <v>13</v>
      </c>
      <c r="W4" s="20">
        <v>4507412</v>
      </c>
      <c r="AA4" s="33" t="s">
        <v>90</v>
      </c>
      <c r="AB4" s="20">
        <v>205490.44444444444</v>
      </c>
      <c r="AD4" s="33" t="s">
        <v>29</v>
      </c>
      <c r="AE4" s="20">
        <v>9117</v>
      </c>
      <c r="AJ4" s="33" t="s">
        <v>18</v>
      </c>
      <c r="AK4" s="20">
        <v>2240742</v>
      </c>
      <c r="AQ4" s="33" t="s">
        <v>36</v>
      </c>
      <c r="AR4" s="20">
        <v>1246</v>
      </c>
      <c r="AS4" s="20">
        <v>8722</v>
      </c>
      <c r="AU4" s="31" t="s">
        <v>16</v>
      </c>
      <c r="AV4" s="31" t="s">
        <v>17</v>
      </c>
      <c r="AW4" s="31" t="s">
        <v>18</v>
      </c>
      <c r="AX4" s="20">
        <v>320106</v>
      </c>
      <c r="AY4" s="20">
        <v>-0.49047717434747562</v>
      </c>
      <c r="AZ4" s="20">
        <v>2240742</v>
      </c>
    </row>
    <row r="5" spans="1:52" x14ac:dyDescent="0.3">
      <c r="A5" s="17" t="s">
        <v>68</v>
      </c>
      <c r="B5" s="20">
        <v>5696897</v>
      </c>
      <c r="I5" s="17" t="s">
        <v>22</v>
      </c>
      <c r="J5" s="20">
        <v>75416</v>
      </c>
      <c r="L5" s="17" t="s">
        <v>11</v>
      </c>
      <c r="M5" s="20">
        <v>29685133</v>
      </c>
      <c r="V5" s="17" t="s">
        <v>24</v>
      </c>
      <c r="W5" s="20">
        <v>38707</v>
      </c>
      <c r="AA5" s="33" t="s">
        <v>91</v>
      </c>
      <c r="AB5" s="20">
        <v>201337.66666666666</v>
      </c>
      <c r="AD5" s="33" t="s">
        <v>22</v>
      </c>
      <c r="AE5" s="20">
        <v>25138.666666666668</v>
      </c>
      <c r="AJ5" s="33" t="s">
        <v>11</v>
      </c>
      <c r="AK5" s="20">
        <v>2968513.3</v>
      </c>
      <c r="AQ5" s="33" t="s">
        <v>35</v>
      </c>
      <c r="AR5" s="20">
        <v>1246</v>
      </c>
      <c r="AS5" s="20">
        <v>8722</v>
      </c>
      <c r="AU5" s="31" t="s">
        <v>13</v>
      </c>
      <c r="AV5" s="31" t="s">
        <v>14</v>
      </c>
      <c r="AW5" s="31" t="s">
        <v>15</v>
      </c>
      <c r="AX5" s="20">
        <v>643916</v>
      </c>
      <c r="AY5" s="20">
        <v>-0.46711077321243899</v>
      </c>
      <c r="AZ5" s="20">
        <v>4507412</v>
      </c>
    </row>
    <row r="6" spans="1:52" x14ac:dyDescent="0.3">
      <c r="A6" s="17" t="s">
        <v>69</v>
      </c>
      <c r="B6" s="20">
        <v>5548242</v>
      </c>
      <c r="I6" s="17" t="s">
        <v>26</v>
      </c>
      <c r="J6" s="20">
        <v>770889</v>
      </c>
      <c r="L6" s="17" t="s">
        <v>57</v>
      </c>
      <c r="M6" s="20">
        <v>45602299</v>
      </c>
      <c r="V6" s="17" t="s">
        <v>28</v>
      </c>
      <c r="W6" s="20">
        <v>9117</v>
      </c>
      <c r="AA6" s="33" t="s">
        <v>92</v>
      </c>
      <c r="AB6" s="20">
        <v>210586.55555555556</v>
      </c>
      <c r="AD6" s="33" t="s">
        <v>26</v>
      </c>
      <c r="AE6" s="20">
        <v>192722.25</v>
      </c>
      <c r="AJ6" s="33" t="s">
        <v>57</v>
      </c>
      <c r="AK6" s="20">
        <v>1688974.0370370371</v>
      </c>
      <c r="AQ6" s="33" t="s">
        <v>33</v>
      </c>
      <c r="AR6" s="20">
        <v>1252.4285714285713</v>
      </c>
      <c r="AS6" s="20">
        <v>8767</v>
      </c>
      <c r="AU6" s="31" t="s">
        <v>24</v>
      </c>
      <c r="AV6" s="31" t="s">
        <v>17</v>
      </c>
      <c r="AW6" s="31" t="s">
        <v>15</v>
      </c>
      <c r="AX6" s="20">
        <v>5529.5714285714284</v>
      </c>
      <c r="AY6" s="20">
        <v>0.67</v>
      </c>
      <c r="AZ6" s="20">
        <v>38707</v>
      </c>
    </row>
    <row r="7" spans="1:52" x14ac:dyDescent="0.3">
      <c r="A7" s="17" t="s">
        <v>70</v>
      </c>
      <c r="B7" s="20">
        <v>5436117</v>
      </c>
      <c r="I7" s="17" t="s">
        <v>10</v>
      </c>
      <c r="J7" s="20">
        <v>8323259</v>
      </c>
      <c r="V7" s="17" t="s">
        <v>21</v>
      </c>
      <c r="W7" s="20">
        <v>55927</v>
      </c>
      <c r="AA7" s="33" t="s">
        <v>93</v>
      </c>
      <c r="AB7" s="20">
        <v>427687.48148148146</v>
      </c>
      <c r="AD7" s="33" t="s">
        <v>14</v>
      </c>
      <c r="AE7" s="20">
        <v>2211211.0833333335</v>
      </c>
      <c r="AQ7" s="33" t="s">
        <v>31</v>
      </c>
      <c r="AR7" s="20">
        <v>1268.1428571428571</v>
      </c>
      <c r="AS7" s="20">
        <v>8877</v>
      </c>
      <c r="AU7" s="31" t="s">
        <v>28</v>
      </c>
      <c r="AV7" s="31" t="s">
        <v>29</v>
      </c>
      <c r="AW7" s="31" t="s">
        <v>15</v>
      </c>
      <c r="AX7" s="20">
        <v>1302.4285714285713</v>
      </c>
      <c r="AY7" s="20">
        <v>-3.7147102526002951E-2</v>
      </c>
      <c r="AZ7" s="20">
        <v>9117</v>
      </c>
    </row>
    <row r="8" spans="1:52" x14ac:dyDescent="0.3">
      <c r="A8" s="17" t="s">
        <v>71</v>
      </c>
      <c r="B8" s="20">
        <v>5685837</v>
      </c>
      <c r="I8" s="17" t="s">
        <v>17</v>
      </c>
      <c r="J8" s="20">
        <v>9880208</v>
      </c>
      <c r="V8" s="17" t="s">
        <v>25</v>
      </c>
      <c r="W8" s="20">
        <v>22657</v>
      </c>
      <c r="AA8" s="33" t="s">
        <v>94</v>
      </c>
      <c r="AB8" s="20">
        <v>227886.92592592593</v>
      </c>
      <c r="AD8" s="33" t="s">
        <v>17</v>
      </c>
      <c r="AE8" s="20">
        <v>2470052</v>
      </c>
      <c r="AQ8" s="33" t="s">
        <v>30</v>
      </c>
      <c r="AR8" s="20">
        <v>1271</v>
      </c>
      <c r="AS8" s="20">
        <v>8897</v>
      </c>
      <c r="AU8" s="31" t="s">
        <v>21</v>
      </c>
      <c r="AV8" s="31" t="s">
        <v>22</v>
      </c>
      <c r="AW8" s="31" t="s">
        <v>15</v>
      </c>
      <c r="AX8" s="20">
        <v>7989.5714285714284</v>
      </c>
      <c r="AY8" s="20">
        <v>-0.42432195975503062</v>
      </c>
      <c r="AZ8" s="20">
        <v>55927</v>
      </c>
    </row>
    <row r="9" spans="1:52" x14ac:dyDescent="0.3">
      <c r="A9" s="17" t="s">
        <v>72</v>
      </c>
      <c r="B9" s="20">
        <v>11547562</v>
      </c>
      <c r="I9" s="17" t="s">
        <v>14</v>
      </c>
      <c r="J9" s="20">
        <v>26534533</v>
      </c>
      <c r="V9" s="17" t="s">
        <v>23</v>
      </c>
      <c r="W9" s="20">
        <v>44797</v>
      </c>
      <c r="AD9" s="33" t="s">
        <v>10</v>
      </c>
      <c r="AE9" s="20">
        <v>4161629.5</v>
      </c>
      <c r="AQ9" s="33" t="s">
        <v>28</v>
      </c>
      <c r="AR9" s="20">
        <v>1302.4285714285713</v>
      </c>
      <c r="AS9" s="20">
        <v>9117</v>
      </c>
      <c r="AU9" s="31" t="s">
        <v>25</v>
      </c>
      <c r="AV9" s="31" t="s">
        <v>26</v>
      </c>
      <c r="AW9" s="31" t="s">
        <v>15</v>
      </c>
      <c r="AX9" s="20">
        <v>3236.7142857142858</v>
      </c>
      <c r="AY9" s="20">
        <v>-0.46105730427764324</v>
      </c>
      <c r="AZ9" s="20">
        <v>22657</v>
      </c>
    </row>
    <row r="10" spans="1:52" x14ac:dyDescent="0.3">
      <c r="A10" s="17" t="s">
        <v>73</v>
      </c>
      <c r="B10" s="20">
        <v>6152947</v>
      </c>
      <c r="I10" s="17" t="s">
        <v>57</v>
      </c>
      <c r="J10" s="20">
        <v>45602299</v>
      </c>
      <c r="V10" s="17" t="s">
        <v>31</v>
      </c>
      <c r="W10" s="20">
        <v>8877</v>
      </c>
      <c r="AD10" s="33" t="s">
        <v>57</v>
      </c>
      <c r="AE10" s="31">
        <v>1688974.0370370371</v>
      </c>
      <c r="AQ10" s="33" t="s">
        <v>27</v>
      </c>
      <c r="AR10" s="20">
        <v>1538.1428571428571</v>
      </c>
      <c r="AS10" s="20">
        <v>10767</v>
      </c>
      <c r="AU10" s="31" t="s">
        <v>23</v>
      </c>
      <c r="AV10" s="31" t="s">
        <v>14</v>
      </c>
      <c r="AW10" s="31" t="s">
        <v>11</v>
      </c>
      <c r="AX10" s="20">
        <v>6399.5714285714284</v>
      </c>
      <c r="AY10" s="20">
        <v>-0.42171666997814428</v>
      </c>
      <c r="AZ10" s="20">
        <v>44797</v>
      </c>
    </row>
    <row r="11" spans="1:52" x14ac:dyDescent="0.3">
      <c r="V11" s="17" t="s">
        <v>34</v>
      </c>
      <c r="W11" s="20">
        <v>8722</v>
      </c>
      <c r="AQ11" s="33" t="s">
        <v>25</v>
      </c>
      <c r="AR11" s="20">
        <v>3236.7142857142858</v>
      </c>
      <c r="AS11" s="20">
        <v>22657</v>
      </c>
      <c r="AU11" s="31" t="s">
        <v>31</v>
      </c>
      <c r="AV11" s="31" t="s">
        <v>32</v>
      </c>
      <c r="AW11" s="31" t="s">
        <v>15</v>
      </c>
      <c r="AX11" s="20">
        <v>1268.1428571428571</v>
      </c>
      <c r="AY11" s="20">
        <v>-2.3510971786833812E-2</v>
      </c>
      <c r="AZ11" s="20">
        <v>8877</v>
      </c>
    </row>
    <row r="12" spans="1:52" x14ac:dyDescent="0.3">
      <c r="V12" s="17" t="s">
        <v>30</v>
      </c>
      <c r="W12" s="20">
        <v>8897</v>
      </c>
      <c r="AQ12" s="33" t="s">
        <v>24</v>
      </c>
      <c r="AR12" s="20">
        <v>5529.5714285714284</v>
      </c>
      <c r="AS12" s="20">
        <v>38707</v>
      </c>
      <c r="AU12" s="31" t="s">
        <v>34</v>
      </c>
      <c r="AV12" s="31" t="s">
        <v>26</v>
      </c>
      <c r="AW12" s="31" t="s">
        <v>15</v>
      </c>
      <c r="AX12" s="20">
        <v>1246</v>
      </c>
      <c r="AY12" s="20">
        <v>0.45</v>
      </c>
      <c r="AZ12" s="20">
        <v>8722</v>
      </c>
    </row>
    <row r="13" spans="1:52" x14ac:dyDescent="0.3">
      <c r="V13" s="17" t="s">
        <v>27</v>
      </c>
      <c r="W13" s="20">
        <v>10767</v>
      </c>
      <c r="AQ13" s="33" t="s">
        <v>42</v>
      </c>
      <c r="AR13" s="20">
        <v>6399.5714285714284</v>
      </c>
      <c r="AS13" s="20">
        <v>44797</v>
      </c>
      <c r="AU13" s="31" t="s">
        <v>30</v>
      </c>
      <c r="AV13" s="31" t="s">
        <v>26</v>
      </c>
      <c r="AW13" s="31" t="s">
        <v>15</v>
      </c>
      <c r="AX13" s="20">
        <v>1271</v>
      </c>
      <c r="AY13" s="20">
        <v>-0.10028653295128942</v>
      </c>
      <c r="AZ13" s="20">
        <v>8897</v>
      </c>
    </row>
    <row r="14" spans="1:52" x14ac:dyDescent="0.3">
      <c r="V14" s="17" t="s">
        <v>35</v>
      </c>
      <c r="W14" s="20">
        <v>8722</v>
      </c>
      <c r="AQ14" s="33" t="s">
        <v>23</v>
      </c>
      <c r="AR14" s="20">
        <v>6399.5714285714284</v>
      </c>
      <c r="AS14" s="20">
        <v>44797</v>
      </c>
      <c r="AU14" s="31" t="s">
        <v>27</v>
      </c>
      <c r="AV14" s="31" t="s">
        <v>22</v>
      </c>
      <c r="AW14" s="31" t="s">
        <v>15</v>
      </c>
      <c r="AX14" s="20">
        <v>1538.1428571428571</v>
      </c>
      <c r="AY14" s="20">
        <v>-0.14318442153493705</v>
      </c>
      <c r="AZ14" s="20">
        <v>10767</v>
      </c>
    </row>
    <row r="15" spans="1:52" x14ac:dyDescent="0.3">
      <c r="V15" s="17" t="s">
        <v>33</v>
      </c>
      <c r="W15" s="20">
        <v>8767</v>
      </c>
      <c r="AQ15" s="33" t="s">
        <v>47</v>
      </c>
      <c r="AR15" s="20">
        <v>7335.5714285714284</v>
      </c>
      <c r="AS15" s="20">
        <v>55273</v>
      </c>
      <c r="AU15" s="31" t="s">
        <v>35</v>
      </c>
      <c r="AV15" s="31" t="s">
        <v>22</v>
      </c>
      <c r="AW15" s="31" t="s">
        <v>11</v>
      </c>
      <c r="AX15" s="20">
        <v>1246</v>
      </c>
      <c r="AY15" s="20">
        <v>0</v>
      </c>
      <c r="AZ15" s="20">
        <v>8722</v>
      </c>
    </row>
    <row r="16" spans="1:52" x14ac:dyDescent="0.3">
      <c r="V16" s="17" t="s">
        <v>19</v>
      </c>
      <c r="W16" s="20">
        <v>731267</v>
      </c>
      <c r="AQ16" s="33" t="s">
        <v>21</v>
      </c>
      <c r="AR16" s="20">
        <v>7989.5714285714284</v>
      </c>
      <c r="AS16" s="20">
        <v>55927</v>
      </c>
      <c r="AU16" s="31" t="s">
        <v>33</v>
      </c>
      <c r="AV16" s="31" t="s">
        <v>17</v>
      </c>
      <c r="AW16" s="31" t="s">
        <v>15</v>
      </c>
      <c r="AX16" s="20">
        <v>1252.4285714285713</v>
      </c>
      <c r="AY16" s="20">
        <v>0.16</v>
      </c>
      <c r="AZ16" s="20">
        <v>8767</v>
      </c>
    </row>
    <row r="17" spans="22:52" x14ac:dyDescent="0.3">
      <c r="V17" s="17" t="s">
        <v>36</v>
      </c>
      <c r="W17" s="20">
        <v>8722</v>
      </c>
      <c r="AQ17" s="33" t="s">
        <v>41</v>
      </c>
      <c r="AR17" s="20">
        <v>7989.5714285714284</v>
      </c>
      <c r="AS17" s="20">
        <v>55927</v>
      </c>
      <c r="AU17" s="31" t="s">
        <v>19</v>
      </c>
      <c r="AV17" s="31" t="s">
        <v>10</v>
      </c>
      <c r="AW17" s="31" t="s">
        <v>15</v>
      </c>
      <c r="AX17" s="20">
        <v>104466.71428571429</v>
      </c>
      <c r="AY17" s="20">
        <v>-0.40594159866706536</v>
      </c>
      <c r="AZ17" s="20">
        <v>731267</v>
      </c>
    </row>
    <row r="18" spans="22:52" x14ac:dyDescent="0.3">
      <c r="V18" s="17" t="s">
        <v>9</v>
      </c>
      <c r="W18" s="20">
        <v>7591992</v>
      </c>
      <c r="AQ18" s="33" t="s">
        <v>46</v>
      </c>
      <c r="AR18" s="20">
        <v>103812.71428571429</v>
      </c>
      <c r="AS18" s="20">
        <v>730613</v>
      </c>
      <c r="AU18" s="31" t="s">
        <v>36</v>
      </c>
      <c r="AV18" s="31" t="s">
        <v>14</v>
      </c>
      <c r="AW18" s="31" t="s">
        <v>11</v>
      </c>
      <c r="AX18" s="20">
        <v>1246</v>
      </c>
      <c r="AY18" s="20">
        <v>0</v>
      </c>
      <c r="AZ18" s="20">
        <v>8722</v>
      </c>
    </row>
    <row r="19" spans="22:52" x14ac:dyDescent="0.3">
      <c r="V19" s="17" t="s">
        <v>37</v>
      </c>
      <c r="W19" s="20">
        <v>7591992</v>
      </c>
      <c r="AQ19" s="33" t="s">
        <v>19</v>
      </c>
      <c r="AR19" s="20">
        <v>104466.71428571429</v>
      </c>
      <c r="AS19" s="20">
        <v>731267</v>
      </c>
      <c r="AU19" s="31" t="s">
        <v>9</v>
      </c>
      <c r="AV19" s="31" t="s">
        <v>10</v>
      </c>
      <c r="AW19" s="31" t="s">
        <v>11</v>
      </c>
      <c r="AX19" s="20">
        <v>1084570.2857142857</v>
      </c>
      <c r="AY19" s="20">
        <v>-0.46956274213753002</v>
      </c>
      <c r="AZ19" s="20">
        <v>7591992</v>
      </c>
    </row>
    <row r="20" spans="22:52" x14ac:dyDescent="0.3">
      <c r="V20" s="17" t="s">
        <v>38</v>
      </c>
      <c r="W20" s="20">
        <v>4507412</v>
      </c>
      <c r="AQ20" s="33" t="s">
        <v>40</v>
      </c>
      <c r="AR20" s="20">
        <v>104466.71428571429</v>
      </c>
      <c r="AS20" s="20">
        <v>731267</v>
      </c>
      <c r="AU20" s="31" t="s">
        <v>37</v>
      </c>
      <c r="AV20" s="31" t="s">
        <v>17</v>
      </c>
      <c r="AW20" s="31" t="s">
        <v>11</v>
      </c>
      <c r="AX20" s="20">
        <v>1084570.2857142857</v>
      </c>
      <c r="AY20" s="20">
        <v>-0.46956274213753002</v>
      </c>
      <c r="AZ20" s="20">
        <v>7591992</v>
      </c>
    </row>
    <row r="21" spans="22:52" x14ac:dyDescent="0.3">
      <c r="V21" s="17" t="s">
        <v>39</v>
      </c>
      <c r="W21" s="20">
        <v>2240742</v>
      </c>
      <c r="AQ21" s="33" t="s">
        <v>45</v>
      </c>
      <c r="AR21" s="20">
        <v>319452</v>
      </c>
      <c r="AS21" s="20">
        <v>2240088</v>
      </c>
      <c r="AU21" s="31" t="s">
        <v>38</v>
      </c>
      <c r="AV21" s="31" t="s">
        <v>14</v>
      </c>
      <c r="AW21" s="31" t="s">
        <v>15</v>
      </c>
      <c r="AX21" s="20">
        <v>643916</v>
      </c>
      <c r="AY21" s="20">
        <v>-0.46711077321243899</v>
      </c>
      <c r="AZ21" s="20">
        <v>4507412</v>
      </c>
    </row>
    <row r="22" spans="22:52" x14ac:dyDescent="0.3">
      <c r="V22" s="17" t="s">
        <v>40</v>
      </c>
      <c r="W22" s="20">
        <v>731267</v>
      </c>
      <c r="AQ22" s="33" t="s">
        <v>16</v>
      </c>
      <c r="AR22" s="20">
        <v>320106</v>
      </c>
      <c r="AS22" s="20">
        <v>2240742</v>
      </c>
      <c r="AU22" s="31" t="s">
        <v>39</v>
      </c>
      <c r="AV22" s="31" t="s">
        <v>14</v>
      </c>
      <c r="AW22" s="31" t="s">
        <v>15</v>
      </c>
      <c r="AX22" s="20">
        <v>320106</v>
      </c>
      <c r="AY22" s="20">
        <v>-0.49047717434747562</v>
      </c>
      <c r="AZ22" s="20">
        <v>2240742</v>
      </c>
    </row>
    <row r="23" spans="22:52" x14ac:dyDescent="0.3">
      <c r="V23" s="17" t="s">
        <v>41</v>
      </c>
      <c r="W23" s="20">
        <v>55927</v>
      </c>
      <c r="AQ23" s="33" t="s">
        <v>39</v>
      </c>
      <c r="AR23" s="20">
        <v>320106</v>
      </c>
      <c r="AS23" s="20">
        <v>2240742</v>
      </c>
      <c r="AU23" s="31" t="s">
        <v>40</v>
      </c>
      <c r="AV23" s="31" t="s">
        <v>14</v>
      </c>
      <c r="AW23" s="31" t="s">
        <v>15</v>
      </c>
      <c r="AX23" s="20">
        <v>104466.71428571429</v>
      </c>
      <c r="AY23" s="20">
        <v>-0.40594159866706536</v>
      </c>
      <c r="AZ23" s="20">
        <v>731267</v>
      </c>
    </row>
    <row r="24" spans="22:52" x14ac:dyDescent="0.3">
      <c r="V24" s="17" t="s">
        <v>42</v>
      </c>
      <c r="W24" s="20">
        <v>44797</v>
      </c>
      <c r="AQ24" s="33" t="s">
        <v>44</v>
      </c>
      <c r="AR24" s="20">
        <v>643262</v>
      </c>
      <c r="AS24" s="20">
        <v>4506758</v>
      </c>
      <c r="AU24" s="31" t="s">
        <v>41</v>
      </c>
      <c r="AV24" s="31" t="s">
        <v>14</v>
      </c>
      <c r="AW24" s="31" t="s">
        <v>11</v>
      </c>
      <c r="AX24" s="20">
        <v>7989.5714285714284</v>
      </c>
      <c r="AY24" s="20">
        <v>-0.42432195975503062</v>
      </c>
      <c r="AZ24" s="20">
        <v>55927</v>
      </c>
    </row>
    <row r="25" spans="22:52" x14ac:dyDescent="0.3">
      <c r="V25" s="17" t="s">
        <v>43</v>
      </c>
      <c r="W25" s="20">
        <v>7591338</v>
      </c>
      <c r="AQ25" s="33" t="s">
        <v>13</v>
      </c>
      <c r="AR25" s="20">
        <v>643916</v>
      </c>
      <c r="AS25" s="20">
        <v>4507412</v>
      </c>
      <c r="AU25" s="31" t="s">
        <v>42</v>
      </c>
      <c r="AV25" s="31" t="s">
        <v>14</v>
      </c>
      <c r="AW25" s="31" t="s">
        <v>11</v>
      </c>
      <c r="AX25" s="20">
        <v>6399.5714285714284</v>
      </c>
      <c r="AY25" s="20">
        <v>-0.42171666997814428</v>
      </c>
      <c r="AZ25" s="20">
        <v>44797</v>
      </c>
    </row>
    <row r="26" spans="22:52" x14ac:dyDescent="0.3">
      <c r="V26" s="17" t="s">
        <v>44</v>
      </c>
      <c r="W26" s="20">
        <v>4506758</v>
      </c>
      <c r="AQ26" s="33" t="s">
        <v>38</v>
      </c>
      <c r="AR26" s="20">
        <v>643916</v>
      </c>
      <c r="AS26" s="20">
        <v>4507412</v>
      </c>
      <c r="AU26" s="31" t="s">
        <v>43</v>
      </c>
      <c r="AV26" s="31" t="s">
        <v>14</v>
      </c>
      <c r="AW26" s="31" t="s">
        <v>11</v>
      </c>
      <c r="AX26" s="20">
        <v>1083916.2857142857</v>
      </c>
      <c r="AY26" s="20">
        <v>-0.40130858199799102</v>
      </c>
      <c r="AZ26" s="20">
        <v>7591338</v>
      </c>
    </row>
    <row r="27" spans="22:52" x14ac:dyDescent="0.3">
      <c r="V27" s="17" t="s">
        <v>45</v>
      </c>
      <c r="W27" s="20">
        <v>2240088</v>
      </c>
      <c r="AQ27" s="33" t="s">
        <v>43</v>
      </c>
      <c r="AR27" s="20">
        <v>1083916.2857142857</v>
      </c>
      <c r="AS27" s="20">
        <v>7591338</v>
      </c>
      <c r="AU27" s="31" t="s">
        <v>44</v>
      </c>
      <c r="AV27" s="31" t="s">
        <v>14</v>
      </c>
      <c r="AW27" s="31" t="s">
        <v>11</v>
      </c>
      <c r="AX27" s="20">
        <v>643262</v>
      </c>
      <c r="AY27" s="20">
        <v>-0.38839051408800401</v>
      </c>
      <c r="AZ27" s="20">
        <v>4506758</v>
      </c>
    </row>
    <row r="28" spans="22:52" x14ac:dyDescent="0.3">
      <c r="V28" s="17" t="s">
        <v>46</v>
      </c>
      <c r="W28" s="20">
        <v>730613</v>
      </c>
      <c r="AQ28" s="33" t="s">
        <v>9</v>
      </c>
      <c r="AR28" s="20">
        <v>1084570.2857142857</v>
      </c>
      <c r="AS28" s="20">
        <v>7591992</v>
      </c>
      <c r="AU28" s="31" t="s">
        <v>45</v>
      </c>
      <c r="AV28" s="31" t="s">
        <v>14</v>
      </c>
      <c r="AW28" s="31" t="s">
        <v>11</v>
      </c>
      <c r="AX28" s="20">
        <v>319452</v>
      </c>
      <c r="AY28" s="20">
        <v>-0.37547244617801601</v>
      </c>
      <c r="AZ28" s="20">
        <v>2240088</v>
      </c>
    </row>
    <row r="29" spans="22:52" x14ac:dyDescent="0.3">
      <c r="V29" s="17" t="s">
        <v>47</v>
      </c>
      <c r="W29" s="20">
        <v>55273</v>
      </c>
      <c r="AQ29" s="33" t="s">
        <v>37</v>
      </c>
      <c r="AR29" s="20">
        <v>1084570.2857142857</v>
      </c>
      <c r="AS29" s="20">
        <v>7591992</v>
      </c>
      <c r="AU29" s="31" t="s">
        <v>46</v>
      </c>
      <c r="AV29" s="31" t="s">
        <v>26</v>
      </c>
      <c r="AW29" s="31" t="s">
        <v>15</v>
      </c>
      <c r="AX29" s="20">
        <v>103812.71428571429</v>
      </c>
      <c r="AY29" s="20">
        <v>-0.362554378268028</v>
      </c>
      <c r="AZ29" s="20">
        <v>730613</v>
      </c>
    </row>
    <row r="30" spans="22:52" x14ac:dyDescent="0.3">
      <c r="V30" s="17" t="s">
        <v>57</v>
      </c>
      <c r="W30" s="20">
        <v>1688974.0370370371</v>
      </c>
      <c r="AQ30" s="33" t="s">
        <v>57</v>
      </c>
      <c r="AR30" s="20">
        <v>6511811.2857142873</v>
      </c>
      <c r="AS30" s="20">
        <v>45602299</v>
      </c>
      <c r="AU30" s="31" t="s">
        <v>47</v>
      </c>
      <c r="AV30" s="31" t="s">
        <v>14</v>
      </c>
      <c r="AW30" s="31" t="s">
        <v>15</v>
      </c>
      <c r="AX30" s="20">
        <v>7335.5714285714284</v>
      </c>
      <c r="AY30" s="20">
        <v>-0.34963631035804099</v>
      </c>
      <c r="AZ30" s="20">
        <v>55273</v>
      </c>
    </row>
  </sheetData>
  <pageMargins left="0.7" right="0.7" top="0.75" bottom="0.75" header="0.3" footer="0.3"/>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P12"/>
  <sheetViews>
    <sheetView workbookViewId="0">
      <selection activeCell="F23" sqref="F23"/>
    </sheetView>
  </sheetViews>
  <sheetFormatPr defaultRowHeight="14.4" x14ac:dyDescent="0.3"/>
  <cols>
    <col min="1" max="1" width="21.44140625" customWidth="1"/>
    <col min="3" max="3" width="9.33203125" bestFit="1" customWidth="1"/>
  </cols>
  <sheetData>
    <row r="1" spans="1:16" x14ac:dyDescent="0.3">
      <c r="A1" t="s">
        <v>0</v>
      </c>
      <c r="B1" t="s">
        <v>1</v>
      </c>
      <c r="C1" t="s">
        <v>2</v>
      </c>
      <c r="D1" s="1">
        <v>44378</v>
      </c>
      <c r="E1" s="1">
        <v>44409</v>
      </c>
      <c r="F1" s="1">
        <v>44440</v>
      </c>
      <c r="G1" s="1">
        <v>44470</v>
      </c>
      <c r="H1" s="1">
        <v>44501</v>
      </c>
      <c r="I1" s="1">
        <v>44531</v>
      </c>
      <c r="J1" s="1">
        <v>44562</v>
      </c>
      <c r="K1" t="s">
        <v>3</v>
      </c>
      <c r="L1" t="s">
        <v>4</v>
      </c>
      <c r="M1" t="s">
        <v>5</v>
      </c>
      <c r="N1" t="s">
        <v>6</v>
      </c>
      <c r="O1" t="s">
        <v>7</v>
      </c>
      <c r="P1" t="s">
        <v>8</v>
      </c>
    </row>
    <row r="2" spans="1:16" x14ac:dyDescent="0.3">
      <c r="A2" t="s">
        <v>37</v>
      </c>
      <c r="B2" t="s">
        <v>17</v>
      </c>
      <c r="C2" t="s">
        <v>11</v>
      </c>
      <c r="D2">
        <v>908851</v>
      </c>
      <c r="E2">
        <v>953741</v>
      </c>
      <c r="F2">
        <v>924366</v>
      </c>
      <c r="G2">
        <v>907576</v>
      </c>
      <c r="H2">
        <v>945771</v>
      </c>
      <c r="I2">
        <v>1928656</v>
      </c>
      <c r="J2">
        <v>1023031</v>
      </c>
      <c r="K2">
        <v>7591992</v>
      </c>
      <c r="L2">
        <v>1084570.2857142857</v>
      </c>
      <c r="M2">
        <v>907576</v>
      </c>
      <c r="N2">
        <v>1928656</v>
      </c>
      <c r="O2">
        <v>-0.46956274213753002</v>
      </c>
      <c r="P2" t="s">
        <v>12</v>
      </c>
    </row>
    <row r="3" spans="1:16" x14ac:dyDescent="0.3">
      <c r="A3" t="s">
        <v>38</v>
      </c>
      <c r="B3" t="s">
        <v>14</v>
      </c>
      <c r="C3" t="s">
        <v>15</v>
      </c>
      <c r="D3">
        <v>544951</v>
      </c>
      <c r="E3">
        <v>576636</v>
      </c>
      <c r="F3">
        <v>564851</v>
      </c>
      <c r="G3">
        <v>516416</v>
      </c>
      <c r="H3">
        <v>558496</v>
      </c>
      <c r="I3">
        <v>1139066</v>
      </c>
      <c r="J3">
        <v>606996</v>
      </c>
      <c r="K3">
        <v>4507412</v>
      </c>
      <c r="L3">
        <v>643916</v>
      </c>
      <c r="M3">
        <v>516416</v>
      </c>
      <c r="N3">
        <v>1139066</v>
      </c>
      <c r="O3">
        <v>-0.46711077321243899</v>
      </c>
      <c r="P3" t="s">
        <v>12</v>
      </c>
    </row>
    <row r="4" spans="1:16" x14ac:dyDescent="0.3">
      <c r="A4" t="s">
        <v>39</v>
      </c>
      <c r="B4" t="s">
        <v>14</v>
      </c>
      <c r="C4" t="s">
        <v>15</v>
      </c>
      <c r="D4">
        <v>259311</v>
      </c>
      <c r="E4">
        <v>263611</v>
      </c>
      <c r="F4">
        <v>263801</v>
      </c>
      <c r="G4">
        <v>279256</v>
      </c>
      <c r="H4">
        <v>283426</v>
      </c>
      <c r="I4">
        <v>590476</v>
      </c>
      <c r="J4">
        <v>300861</v>
      </c>
      <c r="K4">
        <v>2240742</v>
      </c>
      <c r="L4">
        <v>320106</v>
      </c>
      <c r="M4">
        <v>259311</v>
      </c>
      <c r="N4">
        <v>590476</v>
      </c>
      <c r="O4">
        <v>-0.49047717434747562</v>
      </c>
      <c r="P4" t="s">
        <v>12</v>
      </c>
    </row>
    <row r="5" spans="1:16" x14ac:dyDescent="0.3">
      <c r="A5" t="s">
        <v>40</v>
      </c>
      <c r="B5" t="s">
        <v>14</v>
      </c>
      <c r="C5" t="s">
        <v>15</v>
      </c>
      <c r="D5">
        <v>81641</v>
      </c>
      <c r="E5">
        <v>86581</v>
      </c>
      <c r="F5">
        <v>78091</v>
      </c>
      <c r="G5">
        <v>92076</v>
      </c>
      <c r="H5">
        <v>94381</v>
      </c>
      <c r="I5">
        <v>187256</v>
      </c>
      <c r="J5">
        <v>111241</v>
      </c>
      <c r="K5">
        <v>731267</v>
      </c>
      <c r="L5">
        <v>104466.71428571429</v>
      </c>
      <c r="M5">
        <v>78091</v>
      </c>
      <c r="N5">
        <v>187256</v>
      </c>
      <c r="O5">
        <v>-0.40594159866706536</v>
      </c>
      <c r="P5" t="s">
        <v>20</v>
      </c>
    </row>
    <row r="6" spans="1:16" x14ac:dyDescent="0.3">
      <c r="A6" t="s">
        <v>41</v>
      </c>
      <c r="B6" t="s">
        <v>14</v>
      </c>
      <c r="C6" t="s">
        <v>11</v>
      </c>
      <c r="D6">
        <v>14506</v>
      </c>
      <c r="E6">
        <v>18876</v>
      </c>
      <c r="F6">
        <v>8641</v>
      </c>
      <c r="G6">
        <v>5236</v>
      </c>
      <c r="H6">
        <v>5066</v>
      </c>
      <c r="I6">
        <v>2286</v>
      </c>
      <c r="J6">
        <v>1316</v>
      </c>
      <c r="K6">
        <v>55927</v>
      </c>
      <c r="L6">
        <v>7989.5714285714284</v>
      </c>
      <c r="M6">
        <v>1316</v>
      </c>
      <c r="N6">
        <v>18876</v>
      </c>
      <c r="O6">
        <v>-0.42432195975503062</v>
      </c>
      <c r="P6" t="s">
        <v>20</v>
      </c>
    </row>
    <row r="7" spans="1:16" x14ac:dyDescent="0.3">
      <c r="A7" t="s">
        <v>42</v>
      </c>
      <c r="B7" t="s">
        <v>14</v>
      </c>
      <c r="C7" t="s">
        <v>11</v>
      </c>
      <c r="D7">
        <v>5746</v>
      </c>
      <c r="E7">
        <v>5816</v>
      </c>
      <c r="F7">
        <v>5836</v>
      </c>
      <c r="G7">
        <v>5671</v>
      </c>
      <c r="H7">
        <v>5841</v>
      </c>
      <c r="I7">
        <v>10066</v>
      </c>
      <c r="J7">
        <v>5821</v>
      </c>
      <c r="K7">
        <v>44797</v>
      </c>
      <c r="L7">
        <v>6399.5714285714284</v>
      </c>
      <c r="M7">
        <v>5671</v>
      </c>
      <c r="N7">
        <v>10066</v>
      </c>
      <c r="O7">
        <v>-0.42171666997814428</v>
      </c>
      <c r="P7" t="s">
        <v>20</v>
      </c>
    </row>
    <row r="8" spans="1:16" x14ac:dyDescent="0.3">
      <c r="A8" t="s">
        <v>43</v>
      </c>
      <c r="B8" t="s">
        <v>14</v>
      </c>
      <c r="C8" t="s">
        <v>11</v>
      </c>
      <c r="D8">
        <f>D2-6546</f>
        <v>902305</v>
      </c>
      <c r="E8">
        <f>E2-6547</f>
        <v>947194</v>
      </c>
      <c r="F8">
        <f t="shared" ref="F8:N8" si="0">F2-654</f>
        <v>923712</v>
      </c>
      <c r="G8">
        <f t="shared" si="0"/>
        <v>906922</v>
      </c>
      <c r="H8">
        <f t="shared" si="0"/>
        <v>945117</v>
      </c>
      <c r="I8">
        <f>I2-6548</f>
        <v>1922108</v>
      </c>
      <c r="J8">
        <f t="shared" si="0"/>
        <v>1022377</v>
      </c>
      <c r="K8">
        <f t="shared" si="0"/>
        <v>7591338</v>
      </c>
      <c r="L8">
        <f t="shared" si="0"/>
        <v>1083916.2857142857</v>
      </c>
      <c r="M8">
        <f>M2-6546</f>
        <v>901030</v>
      </c>
      <c r="N8">
        <f t="shared" si="0"/>
        <v>1928002</v>
      </c>
      <c r="O8">
        <v>-0.40130858199799102</v>
      </c>
      <c r="P8" t="s">
        <v>12</v>
      </c>
    </row>
    <row r="9" spans="1:16" x14ac:dyDescent="0.3">
      <c r="A9" t="s">
        <v>44</v>
      </c>
      <c r="B9" t="s">
        <v>14</v>
      </c>
      <c r="C9" t="s">
        <v>11</v>
      </c>
      <c r="D9">
        <f t="shared" ref="D9:D12" si="1">D3-6546</f>
        <v>538405</v>
      </c>
      <c r="E9">
        <f t="shared" ref="E9:E12" si="2">E3-6547</f>
        <v>570089</v>
      </c>
      <c r="F9">
        <f t="shared" ref="F9:H9" si="3">F3-654</f>
        <v>564197</v>
      </c>
      <c r="G9">
        <f t="shared" si="3"/>
        <v>515762</v>
      </c>
      <c r="H9">
        <f t="shared" si="3"/>
        <v>557842</v>
      </c>
      <c r="I9">
        <f t="shared" ref="I9:I12" si="4">I3-6548</f>
        <v>1132518</v>
      </c>
      <c r="J9">
        <f t="shared" ref="J9:L9" si="5">J3-654</f>
        <v>606342</v>
      </c>
      <c r="K9">
        <f t="shared" si="5"/>
        <v>4506758</v>
      </c>
      <c r="L9">
        <f t="shared" si="5"/>
        <v>643262</v>
      </c>
      <c r="M9">
        <f t="shared" ref="M9:M12" si="6">M3-6546</f>
        <v>509870</v>
      </c>
      <c r="N9">
        <f t="shared" ref="N9" si="7">N3-654</f>
        <v>1138412</v>
      </c>
      <c r="O9">
        <v>-0.38839051408800401</v>
      </c>
      <c r="P9" t="s">
        <v>12</v>
      </c>
    </row>
    <row r="10" spans="1:16" x14ac:dyDescent="0.3">
      <c r="A10" t="s">
        <v>45</v>
      </c>
      <c r="B10" t="s">
        <v>14</v>
      </c>
      <c r="C10" t="s">
        <v>11</v>
      </c>
      <c r="D10">
        <f t="shared" si="1"/>
        <v>252765</v>
      </c>
      <c r="E10">
        <f t="shared" si="2"/>
        <v>257064</v>
      </c>
      <c r="F10">
        <f t="shared" ref="F10:H10" si="8">F4-654</f>
        <v>263147</v>
      </c>
      <c r="G10">
        <f t="shared" si="8"/>
        <v>278602</v>
      </c>
      <c r="H10">
        <f t="shared" si="8"/>
        <v>282772</v>
      </c>
      <c r="I10">
        <f t="shared" si="4"/>
        <v>583928</v>
      </c>
      <c r="J10">
        <f t="shared" ref="J10:L10" si="9">J4-654</f>
        <v>300207</v>
      </c>
      <c r="K10">
        <f t="shared" si="9"/>
        <v>2240088</v>
      </c>
      <c r="L10">
        <f t="shared" si="9"/>
        <v>319452</v>
      </c>
      <c r="M10">
        <f t="shared" si="6"/>
        <v>252765</v>
      </c>
      <c r="N10">
        <f t="shared" ref="N10" si="10">N4-654</f>
        <v>589822</v>
      </c>
      <c r="O10">
        <v>-0.37547244617801601</v>
      </c>
      <c r="P10" t="s">
        <v>12</v>
      </c>
    </row>
    <row r="11" spans="1:16" x14ac:dyDescent="0.3">
      <c r="A11" t="s">
        <v>46</v>
      </c>
      <c r="B11" t="s">
        <v>26</v>
      </c>
      <c r="C11" t="s">
        <v>15</v>
      </c>
      <c r="D11">
        <f t="shared" si="1"/>
        <v>75095</v>
      </c>
      <c r="E11">
        <f t="shared" si="2"/>
        <v>80034</v>
      </c>
      <c r="F11">
        <f t="shared" ref="F11:H11" si="11">F5-654</f>
        <v>77437</v>
      </c>
      <c r="G11">
        <f t="shared" si="11"/>
        <v>91422</v>
      </c>
      <c r="H11">
        <f t="shared" si="11"/>
        <v>93727</v>
      </c>
      <c r="I11">
        <f t="shared" si="4"/>
        <v>180708</v>
      </c>
      <c r="J11">
        <f t="shared" ref="J11:L11" si="12">J5-654</f>
        <v>110587</v>
      </c>
      <c r="K11">
        <f t="shared" si="12"/>
        <v>730613</v>
      </c>
      <c r="L11">
        <f t="shared" si="12"/>
        <v>103812.71428571429</v>
      </c>
      <c r="M11">
        <f t="shared" si="6"/>
        <v>71545</v>
      </c>
      <c r="N11">
        <f t="shared" ref="N11" si="13">N5-654</f>
        <v>186602</v>
      </c>
      <c r="O11">
        <v>-0.362554378268028</v>
      </c>
      <c r="P11" t="s">
        <v>20</v>
      </c>
    </row>
    <row r="12" spans="1:16" x14ac:dyDescent="0.3">
      <c r="A12" t="s">
        <v>47</v>
      </c>
      <c r="B12" t="s">
        <v>14</v>
      </c>
      <c r="C12" t="s">
        <v>15</v>
      </c>
      <c r="D12">
        <f t="shared" si="1"/>
        <v>7960</v>
      </c>
      <c r="E12">
        <f t="shared" si="2"/>
        <v>12329</v>
      </c>
      <c r="F12">
        <f t="shared" ref="F12:H12" si="14">F6-654</f>
        <v>7987</v>
      </c>
      <c r="G12">
        <f t="shared" si="14"/>
        <v>4582</v>
      </c>
      <c r="H12">
        <f t="shared" si="14"/>
        <v>4412</v>
      </c>
      <c r="I12">
        <f t="shared" si="4"/>
        <v>-4262</v>
      </c>
      <c r="J12">
        <f t="shared" ref="J12:L12" si="15">J6-654</f>
        <v>662</v>
      </c>
      <c r="K12">
        <f t="shared" si="15"/>
        <v>55273</v>
      </c>
      <c r="L12">
        <f t="shared" si="15"/>
        <v>7335.5714285714284</v>
      </c>
      <c r="M12">
        <f t="shared" si="6"/>
        <v>-5230</v>
      </c>
      <c r="N12">
        <f t="shared" ref="N12" si="16">N6-654</f>
        <v>18222</v>
      </c>
      <c r="O12">
        <v>-0.34963631035804099</v>
      </c>
      <c r="P1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Main Raw Data</vt:lpstr>
      <vt:lpstr>Working Data</vt:lpstr>
      <vt:lpstr>Working Sheet</vt:lpstr>
      <vt:lpstr>Pivot Table</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Engr. Anthony German</cp:lastModifiedBy>
  <dcterms:created xsi:type="dcterms:W3CDTF">2022-01-23T11:02:10Z</dcterms:created>
  <dcterms:modified xsi:type="dcterms:W3CDTF">2023-01-07T01:43:24Z</dcterms:modified>
</cp:coreProperties>
</file>