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eron\Documents\01.UAS\Semestre VIII\03.Optatia I-Redes Neuronales y logica difusa\01.Redes Neuronales\02.1-Chapter 2- Error Calculation Methods.pdfArchivo\"/>
    </mc:Choice>
  </mc:AlternateContent>
  <xr:revisionPtr revIDLastSave="0" documentId="13_ncr:1_{B9327E5C-AE24-432C-AB09-9A6D8FDD98C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5" i="1" l="1"/>
  <c r="P30" i="1"/>
  <c r="Q30" i="1"/>
  <c r="R30" i="1"/>
  <c r="S30" i="1"/>
  <c r="Q35" i="1" s="1" a="1"/>
  <c r="R35" i="1" s="1"/>
  <c r="T30" i="1"/>
  <c r="U30" i="1"/>
  <c r="V30" i="1"/>
  <c r="W30" i="1"/>
  <c r="X30" i="1"/>
  <c r="D61" i="1"/>
  <c r="C66" i="1"/>
  <c r="C67" i="1"/>
  <c r="F80" i="1"/>
  <c r="F81" i="1"/>
  <c r="F82" i="1"/>
  <c r="D18" i="1"/>
  <c r="O35" i="1" l="1" a="1"/>
  <c r="O35" i="1" s="1"/>
  <c r="F77" i="1"/>
  <c r="F74" i="1"/>
  <c r="S35" i="1"/>
  <c r="U35" i="1"/>
  <c r="Q35" i="1"/>
  <c r="F79" i="1"/>
  <c r="F78" i="1"/>
  <c r="F76" i="1"/>
  <c r="F75" i="1"/>
  <c r="X35" i="1"/>
  <c r="T35" i="1"/>
  <c r="W35" i="1"/>
  <c r="Y35" i="1"/>
  <c r="V35" i="1"/>
  <c r="E18" i="1"/>
  <c r="D28" i="1"/>
  <c r="O46" i="1" l="1" a="1"/>
  <c r="F19" i="1"/>
  <c r="G19" i="1" s="1"/>
  <c r="F20" i="1"/>
  <c r="G20" i="1" s="1"/>
  <c r="F21" i="1"/>
  <c r="G21" i="1" s="1"/>
  <c r="F18" i="1"/>
  <c r="G18" i="1" s="1"/>
  <c r="H18" i="1" s="1"/>
  <c r="I18" i="1" s="1"/>
  <c r="D19" i="1"/>
  <c r="E19" i="1" s="1"/>
  <c r="D20" i="1"/>
  <c r="E20" i="1" s="1"/>
  <c r="D21" i="1"/>
  <c r="E21" i="1" s="1"/>
  <c r="R46" i="1" l="1"/>
  <c r="V46" i="1"/>
  <c r="Q47" i="1"/>
  <c r="U47" i="1"/>
  <c r="P48" i="1"/>
  <c r="T48" i="1"/>
  <c r="O49" i="1"/>
  <c r="S49" i="1"/>
  <c r="W49" i="1"/>
  <c r="R50" i="1"/>
  <c r="V50" i="1"/>
  <c r="Q51" i="1"/>
  <c r="U51" i="1"/>
  <c r="P52" i="1"/>
  <c r="T52" i="1"/>
  <c r="O53" i="1"/>
  <c r="S53" i="1"/>
  <c r="W53" i="1"/>
  <c r="R54" i="1"/>
  <c r="V54" i="1"/>
  <c r="S46" i="1"/>
  <c r="W46" i="1"/>
  <c r="V47" i="1"/>
  <c r="U48" i="1"/>
  <c r="T49" i="1"/>
  <c r="S50" i="1"/>
  <c r="R51" i="1"/>
  <c r="Q52" i="1"/>
  <c r="P53" i="1"/>
  <c r="P46" i="1"/>
  <c r="T46" i="1"/>
  <c r="O47" i="1"/>
  <c r="S47" i="1"/>
  <c r="W47" i="1"/>
  <c r="R48" i="1"/>
  <c r="V48" i="1"/>
  <c r="Q49" i="1"/>
  <c r="U49" i="1"/>
  <c r="P50" i="1"/>
  <c r="T50" i="1"/>
  <c r="O51" i="1"/>
  <c r="S51" i="1"/>
  <c r="W51" i="1"/>
  <c r="R52" i="1"/>
  <c r="V52" i="1"/>
  <c r="Q53" i="1"/>
  <c r="U53" i="1"/>
  <c r="P54" i="1"/>
  <c r="T54" i="1"/>
  <c r="W54" i="1"/>
  <c r="Q46" i="1"/>
  <c r="U46" i="1"/>
  <c r="P47" i="1"/>
  <c r="T47" i="1"/>
  <c r="O48" i="1"/>
  <c r="S48" i="1"/>
  <c r="W48" i="1"/>
  <c r="R49" i="1"/>
  <c r="V49" i="1"/>
  <c r="Q50" i="1"/>
  <c r="U50" i="1"/>
  <c r="P51" i="1"/>
  <c r="T51" i="1"/>
  <c r="O52" i="1"/>
  <c r="S52" i="1"/>
  <c r="W52" i="1"/>
  <c r="R53" i="1"/>
  <c r="V53" i="1"/>
  <c r="Q54" i="1"/>
  <c r="U54" i="1"/>
  <c r="O46" i="1"/>
  <c r="R47" i="1"/>
  <c r="Q48" i="1"/>
  <c r="P49" i="1"/>
  <c r="O50" i="1"/>
  <c r="W50" i="1"/>
  <c r="V51" i="1"/>
  <c r="U52" i="1"/>
  <c r="T53" i="1"/>
  <c r="O54" i="1"/>
  <c r="S54" i="1"/>
  <c r="H19" i="1"/>
  <c r="I19" i="1" s="1"/>
  <c r="H20" i="1"/>
  <c r="I20" i="1" s="1"/>
  <c r="H21" i="1"/>
  <c r="I21" i="1" s="1"/>
  <c r="O58" i="1" l="1" a="1"/>
  <c r="E27" i="1"/>
  <c r="E28" i="1"/>
  <c r="F28" i="1" s="1"/>
  <c r="E26" i="1"/>
  <c r="F26" i="1" s="1"/>
  <c r="E25" i="1"/>
  <c r="P58" i="1" l="1"/>
  <c r="T58" i="1"/>
  <c r="O59" i="1"/>
  <c r="S59" i="1"/>
  <c r="W59" i="1"/>
  <c r="R60" i="1"/>
  <c r="V60" i="1"/>
  <c r="P61" i="1"/>
  <c r="T61" i="1"/>
  <c r="O62" i="1"/>
  <c r="S62" i="1"/>
  <c r="W62" i="1"/>
  <c r="R63" i="1"/>
  <c r="V63" i="1"/>
  <c r="Q64" i="1"/>
  <c r="U64" i="1"/>
  <c r="P65" i="1"/>
  <c r="T65" i="1"/>
  <c r="R66" i="1"/>
  <c r="V66" i="1"/>
  <c r="R58" i="1"/>
  <c r="V58" i="1"/>
  <c r="Q59" i="1"/>
  <c r="U59" i="1"/>
  <c r="P60" i="1"/>
  <c r="T60" i="1"/>
  <c r="R61" i="1"/>
  <c r="V61" i="1"/>
  <c r="Q62" i="1"/>
  <c r="U62" i="1"/>
  <c r="P63" i="1"/>
  <c r="T63" i="1"/>
  <c r="O64" i="1"/>
  <c r="S64" i="1"/>
  <c r="W64" i="1"/>
  <c r="R65" i="1"/>
  <c r="V65" i="1"/>
  <c r="P66" i="1"/>
  <c r="T66" i="1"/>
  <c r="W66" i="1"/>
  <c r="O58" i="1"/>
  <c r="S58" i="1"/>
  <c r="W58" i="1"/>
  <c r="R59" i="1"/>
  <c r="V59" i="1"/>
  <c r="Q60" i="1"/>
  <c r="U60" i="1"/>
  <c r="O61" i="1"/>
  <c r="S61" i="1"/>
  <c r="W61" i="1"/>
  <c r="R62" i="1"/>
  <c r="V62" i="1"/>
  <c r="Q63" i="1"/>
  <c r="U63" i="1"/>
  <c r="P64" i="1"/>
  <c r="T64" i="1"/>
  <c r="O65" i="1"/>
  <c r="S65" i="1"/>
  <c r="W65" i="1"/>
  <c r="Q66" i="1"/>
  <c r="U66" i="1"/>
  <c r="Q58" i="1"/>
  <c r="O60" i="1"/>
  <c r="Q61" i="1"/>
  <c r="O63" i="1"/>
  <c r="V64" i="1"/>
  <c r="O66" i="1"/>
  <c r="U58" i="1"/>
  <c r="S60" i="1"/>
  <c r="U61" i="1"/>
  <c r="S63" i="1"/>
  <c r="Q65" i="1"/>
  <c r="S66" i="1"/>
  <c r="P59" i="1"/>
  <c r="W60" i="1"/>
  <c r="P62" i="1"/>
  <c r="W63" i="1"/>
  <c r="U65" i="1"/>
  <c r="T59" i="1"/>
  <c r="T62" i="1"/>
  <c r="R64" i="1"/>
  <c r="P72" i="1" l="1" a="1"/>
  <c r="P72" i="1" s="1"/>
  <c r="V79" i="1" l="1"/>
  <c r="V77" i="1"/>
  <c r="U79" i="1"/>
  <c r="T80" i="1"/>
  <c r="X77" i="1"/>
  <c r="T76" i="1"/>
  <c r="X73" i="1"/>
  <c r="S79" i="1"/>
  <c r="S75" i="1"/>
  <c r="Q73" i="1"/>
  <c r="R78" i="1"/>
  <c r="R76" i="1"/>
  <c r="U78" i="1"/>
  <c r="X78" i="1"/>
  <c r="P76" i="1"/>
  <c r="T73" i="1"/>
  <c r="W78" i="1"/>
  <c r="W74" i="1"/>
  <c r="Q77" i="1"/>
  <c r="U74" i="1"/>
  <c r="V75" i="1"/>
  <c r="V73" i="1"/>
  <c r="T74" i="1"/>
  <c r="Q74" i="1"/>
  <c r="R77" i="1"/>
  <c r="R79" i="1"/>
  <c r="R74" i="1"/>
  <c r="P79" i="1"/>
  <c r="P75" i="1"/>
  <c r="S72" i="1"/>
  <c r="S77" i="1"/>
  <c r="S73" i="1"/>
  <c r="U77" i="1"/>
  <c r="Q75" i="1"/>
  <c r="Y75" i="1" s="1"/>
  <c r="Z75" i="1" s="1"/>
  <c r="V74" i="1"/>
  <c r="V76" i="1"/>
  <c r="X80" i="1"/>
  <c r="P80" i="1"/>
  <c r="T77" i="1"/>
  <c r="X74" i="1"/>
  <c r="W80" i="1"/>
  <c r="W76" i="1"/>
  <c r="V72" i="1"/>
  <c r="X72" i="1"/>
  <c r="R73" i="1"/>
  <c r="R75" i="1"/>
  <c r="U80" i="1"/>
  <c r="Q78" i="1"/>
  <c r="X79" i="1"/>
  <c r="T78" i="1"/>
  <c r="P77" i="1"/>
  <c r="X75" i="1"/>
  <c r="P73" i="1"/>
  <c r="S80" i="1"/>
  <c r="S78" i="1"/>
  <c r="S76" i="1"/>
  <c r="S74" i="1"/>
  <c r="R72" i="1"/>
  <c r="U76" i="1"/>
  <c r="T72" i="1"/>
  <c r="V78" i="1"/>
  <c r="V80" i="1"/>
  <c r="R80" i="1"/>
  <c r="D27" i="1" s="1"/>
  <c r="F27" i="1" s="1"/>
  <c r="G25" i="1" s="1"/>
  <c r="I25" i="1" s="1"/>
  <c r="U72" i="1"/>
  <c r="Q72" i="1"/>
  <c r="Q80" i="1"/>
  <c r="Q76" i="1"/>
  <c r="T79" i="1"/>
  <c r="P78" i="1"/>
  <c r="X76" i="1"/>
  <c r="T75" i="1"/>
  <c r="P74" i="1"/>
  <c r="W72" i="1"/>
  <c r="W79" i="1"/>
  <c r="W77" i="1"/>
  <c r="W75" i="1"/>
  <c r="W73" i="1"/>
  <c r="Q79" i="1"/>
  <c r="U75" i="1"/>
  <c r="U73" i="1"/>
  <c r="Y77" i="1" l="1"/>
  <c r="Z77" i="1" s="1"/>
  <c r="H25" i="1"/>
  <c r="Y74" i="1"/>
  <c r="Z74" i="1" s="1"/>
  <c r="Y72" i="1"/>
  <c r="Z72" i="1" s="1"/>
  <c r="Y78" i="1"/>
  <c r="Z78" i="1" s="1"/>
  <c r="Y73" i="1"/>
  <c r="Z73" i="1" s="1"/>
  <c r="Y79" i="1"/>
  <c r="Z79" i="1" s="1"/>
  <c r="Y76" i="1"/>
  <c r="Z76" i="1" s="1"/>
  <c r="Y80" i="1"/>
  <c r="Z8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<sst xmlns="http://schemas.openxmlformats.org/spreadsheetml/2006/main" count="140" uniqueCount="73">
  <si>
    <t>I1&gt;H2</t>
  </si>
  <si>
    <t>I2&gt;H1</t>
  </si>
  <si>
    <t>I2&gt;H2</t>
  </si>
  <si>
    <t>H1&gt;O1</t>
  </si>
  <si>
    <t>H2&gt;O1</t>
  </si>
  <si>
    <t>B1&gt;H1</t>
  </si>
  <si>
    <t>B1&gt;H2</t>
  </si>
  <si>
    <t>B2&gt;O1</t>
  </si>
  <si>
    <t>l1</t>
  </si>
  <si>
    <t>l2</t>
  </si>
  <si>
    <t>Out H1</t>
  </si>
  <si>
    <t>Out H2</t>
  </si>
  <si>
    <t>Out O1</t>
  </si>
  <si>
    <t>pordPunto H1</t>
  </si>
  <si>
    <t>pordPunto H2</t>
  </si>
  <si>
    <t>pordPunto O1</t>
  </si>
  <si>
    <t>Salida</t>
  </si>
  <si>
    <t>Peso</t>
  </si>
  <si>
    <t>Neu Entrada</t>
  </si>
  <si>
    <t>Neu Salida</t>
  </si>
  <si>
    <t>peso</t>
  </si>
  <si>
    <t>w0</t>
  </si>
  <si>
    <t>H1</t>
  </si>
  <si>
    <t>O1</t>
  </si>
  <si>
    <t>w1</t>
  </si>
  <si>
    <t>H2</t>
  </si>
  <si>
    <t>w2</t>
  </si>
  <si>
    <t>w3</t>
  </si>
  <si>
    <t>L1</t>
  </si>
  <si>
    <t>w4</t>
  </si>
  <si>
    <t>L2</t>
  </si>
  <si>
    <t>w5</t>
  </si>
  <si>
    <t>B1</t>
  </si>
  <si>
    <t>w6</t>
  </si>
  <si>
    <t>w7</t>
  </si>
  <si>
    <t>w8</t>
  </si>
  <si>
    <t>Paso #1 Calculo de Beta</t>
  </si>
  <si>
    <t>h</t>
  </si>
  <si>
    <t>N. Hidden</t>
  </si>
  <si>
    <t>i</t>
  </si>
  <si>
    <t>N.Input</t>
  </si>
  <si>
    <t>β</t>
  </si>
  <si>
    <t>Beta</t>
  </si>
  <si>
    <t>Paso #2 Calculamos la norma euclidiana por cada neurona oculta</t>
  </si>
  <si>
    <t>Paso #3 Ajuste de pesos mediante previously calculate values</t>
  </si>
  <si>
    <t>valor antes</t>
  </si>
  <si>
    <t>Valor despues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</si>
  <si>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</si>
  <si>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</si>
  <si>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</si>
  <si>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</si>
  <si>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</si>
  <si>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</si>
  <si>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</si>
  <si>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</si>
  <si>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</si>
  <si>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Para el patron de 4 a 8 digitos</t>
  </si>
  <si>
    <t>Conversion binario a bipolar</t>
  </si>
  <si>
    <t>Patron de entrada</t>
  </si>
  <si>
    <t>Binario</t>
  </si>
  <si>
    <t>Bipolar</t>
  </si>
  <si>
    <t>Multilicar el resultado por su trasuesta</t>
  </si>
  <si>
    <t>Multriplicar</t>
  </si>
  <si>
    <t>Ajustar la diagonal noroeste a 0</t>
  </si>
  <si>
    <t>menos</t>
  </si>
  <si>
    <t>Testeo</t>
  </si>
  <si>
    <t>calculo</t>
  </si>
  <si>
    <t>salida</t>
  </si>
  <si>
    <t>Error</t>
  </si>
  <si>
    <t>MSE</t>
  </si>
  <si>
    <t>ESS</t>
  </si>
  <si>
    <t>RMS</t>
  </si>
  <si>
    <t>I1&gt;H1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</si>
</sst>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00"/>
    <numFmt numFmtId="165" formatCode="0.00000000000000"/>
    <numFmt numFmtId="174" formatCode="0.00000000%"/>
    <numFmt numFmtId="175" formatCode="0.000000000%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10" borderId="0" xfId="0" applyFill="1"/>
    <xf numFmtId="0" fontId="0" fillId="10" borderId="1" xfId="0" applyFill="1" applyBorder="1"/>
    <xf numFmtId="0" fontId="2" fillId="13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12" borderId="0" xfId="0" applyFont="1" applyFill="1" applyAlignment="1">
      <alignment horizontal="center" vertical="center"/>
    </xf>
    <xf numFmtId="0" fontId="3" fillId="9" borderId="16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3" fillId="9" borderId="17" xfId="0" applyFont="1" applyFill="1" applyBorder="1" applyAlignment="1">
      <alignment horizontal="center"/>
    </xf>
    <xf numFmtId="0" fontId="1" fillId="12" borderId="15" xfId="0" applyFont="1" applyFill="1" applyBorder="1" applyAlignment="1">
      <alignment horizontal="center"/>
    </xf>
    <xf numFmtId="0" fontId="1" fillId="12" borderId="0" xfId="0" applyFont="1" applyFill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 wrapText="1"/>
    </xf>
    <xf numFmtId="0" fontId="2" fillId="8" borderId="13" xfId="0" applyFont="1" applyFill="1" applyBorder="1" applyAlignment="1">
      <alignment horizontal="center" vertical="center" wrapText="1"/>
    </xf>
    <xf numFmtId="0" fontId="2" fillId="8" borderId="14" xfId="0" applyFont="1" applyFill="1" applyBorder="1" applyAlignment="1">
      <alignment horizontal="center" vertical="center" wrapText="1"/>
    </xf>
    <xf numFmtId="0" fontId="2" fillId="8" borderId="16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9" borderId="19" xfId="0" applyFont="1" applyFill="1" applyBorder="1" applyAlignment="1">
      <alignment horizontal="center"/>
    </xf>
    <xf numFmtId="0" fontId="3" fillId="9" borderId="22" xfId="0" applyFont="1" applyFill="1" applyBorder="1" applyAlignment="1">
      <alignment horizontal="center"/>
    </xf>
    <xf numFmtId="0" fontId="3" fillId="9" borderId="18" xfId="0" applyFont="1" applyFill="1" applyBorder="1" applyAlignment="1">
      <alignment horizontal="center"/>
    </xf>
    <xf numFmtId="0" fontId="1" fillId="12" borderId="19" xfId="0" applyFont="1" applyFill="1" applyBorder="1" applyAlignment="1">
      <alignment horizontal="center" vertical="center"/>
    </xf>
    <xf numFmtId="0" fontId="1" fillId="12" borderId="22" xfId="0" applyFont="1" applyFill="1" applyBorder="1" applyAlignment="1">
      <alignment horizontal="center" vertical="center"/>
    </xf>
    <xf numFmtId="0" fontId="1" fillId="1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1" fillId="12" borderId="19" xfId="0" applyFont="1" applyFill="1" applyBorder="1" applyAlignment="1">
      <alignment horizontal="center"/>
    </xf>
    <xf numFmtId="0" fontId="1" fillId="12" borderId="22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174" fontId="2" fillId="0" borderId="1" xfId="1" applyNumberFormat="1" applyFont="1" applyBorder="1" applyAlignment="1">
      <alignment horizontal="center" vertical="center"/>
    </xf>
    <xf numFmtId="175" fontId="2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38</xdr:row>
      <xdr:rowOff>76200</xdr:rowOff>
    </xdr:from>
    <xdr:to>
      <xdr:col>5</xdr:col>
      <xdr:colOff>1381125</xdr:colOff>
      <xdr:row>42</xdr:row>
      <xdr:rowOff>85833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D20FBF6A-1474-4ED6-9ADB-7E9482CC1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" y="7381875"/>
          <a:ext cx="6238875" cy="771633"/>
        </a:xfrm>
        <a:prstGeom prst="rect">
          <a:avLst/>
        </a:prstGeom>
      </xdr:spPr>
    </xdr:pic>
    <xdr:clientData/>
  </xdr:twoCellAnchor>
  <xdr:twoCellAnchor editAs="oneCell">
    <xdr:from>
      <xdr:col>14</xdr:col>
      <xdr:colOff>57978</xdr:colOff>
      <xdr:row>3</xdr:row>
      <xdr:rowOff>149086</xdr:rowOff>
    </xdr:from>
    <xdr:to>
      <xdr:col>18</xdr:col>
      <xdr:colOff>127443</xdr:colOff>
      <xdr:row>5</xdr:row>
      <xdr:rowOff>24082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AE985141-A03D-415E-B683-CED3375427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5957" y="16017331"/>
          <a:ext cx="4908591" cy="250524"/>
        </a:xfrm>
        <a:prstGeom prst="rect">
          <a:avLst/>
        </a:prstGeom>
      </xdr:spPr>
    </xdr:pic>
    <xdr:clientData/>
  </xdr:twoCellAnchor>
  <xdr:twoCellAnchor editAs="oneCell">
    <xdr:from>
      <xdr:col>13</xdr:col>
      <xdr:colOff>557892</xdr:colOff>
      <xdr:row>6</xdr:row>
      <xdr:rowOff>176893</xdr:rowOff>
    </xdr:from>
    <xdr:to>
      <xdr:col>14</xdr:col>
      <xdr:colOff>646892</xdr:colOff>
      <xdr:row>11</xdr:row>
      <xdr:rowOff>34132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F731B14D-2CF5-42C6-9B82-D87F48D100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7892" y="17267464"/>
          <a:ext cx="1419423" cy="8097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G132"/>
  <sheetViews>
    <sheetView tabSelected="1" topLeftCell="A6" zoomScale="130" zoomScaleNormal="130" workbookViewId="0">
      <selection activeCell="H24" sqref="H24"/>
    </sheetView>
  </sheetViews>
  <sheetFormatPr baseColWidth="10" defaultColWidth="9.140625" defaultRowHeight="15" x14ac:dyDescent="0.25"/>
  <cols>
    <col min="2" max="2" width="9.140625" customWidth="1"/>
    <col min="3" max="3" width="22.5703125" customWidth="1"/>
    <col min="4" max="9" width="21.85546875" customWidth="1"/>
    <col min="10" max="13" width="10.28515625" customWidth="1"/>
    <col min="14" max="14" width="20.140625" customWidth="1"/>
    <col min="15" max="15" width="17.140625" customWidth="1"/>
    <col min="16" max="16" width="18.7109375" customWidth="1"/>
    <col min="17" max="17" width="18.28515625" customWidth="1"/>
    <col min="18" max="18" width="19.140625" customWidth="1"/>
  </cols>
  <sheetData>
    <row r="3" spans="2:24" ht="15.75" thickBot="1" x14ac:dyDescent="0.3"/>
    <row r="4" spans="2:24" x14ac:dyDescent="0.25">
      <c r="O4" s="31"/>
      <c r="P4" s="32"/>
      <c r="Q4" s="32"/>
      <c r="R4" s="32"/>
      <c r="S4" s="32"/>
      <c r="T4" s="32"/>
      <c r="U4" s="32"/>
      <c r="V4" s="32"/>
      <c r="W4" s="33"/>
    </row>
    <row r="5" spans="2:24" x14ac:dyDescent="0.25">
      <c r="O5" s="34"/>
      <c r="P5" s="57"/>
      <c r="Q5" s="57"/>
      <c r="R5" s="57"/>
      <c r="S5" s="57"/>
      <c r="T5" s="57"/>
      <c r="U5" s="57"/>
      <c r="V5" s="57"/>
      <c r="W5" s="36"/>
    </row>
    <row r="6" spans="2:24" ht="15.75" thickBot="1" x14ac:dyDescent="0.3">
      <c r="O6" s="37"/>
      <c r="P6" s="38"/>
      <c r="Q6" s="38"/>
      <c r="R6" s="38"/>
      <c r="S6" s="38"/>
      <c r="T6" s="38"/>
      <c r="U6" s="38"/>
      <c r="V6" s="38"/>
      <c r="W6" s="39"/>
    </row>
    <row r="7" spans="2:24" x14ac:dyDescent="0.25">
      <c r="B7" s="2" t="s">
        <v>72</v>
      </c>
      <c r="C7" s="5">
        <v>3.2498143808039801</v>
      </c>
    </row>
    <row r="8" spans="2:24" x14ac:dyDescent="0.25">
      <c r="B8" s="2" t="s">
        <v>0</v>
      </c>
      <c r="C8" s="5">
        <v>5.3092359993440503</v>
      </c>
    </row>
    <row r="9" spans="2:24" x14ac:dyDescent="0.25">
      <c r="B9" s="2" t="s">
        <v>1</v>
      </c>
      <c r="C9" s="5">
        <v>3.2502550499117802</v>
      </c>
    </row>
    <row r="10" spans="2:24" x14ac:dyDescent="0.25">
      <c r="B10" s="2" t="s">
        <v>2</v>
      </c>
      <c r="C10" s="5">
        <v>5.3114376867360402</v>
      </c>
    </row>
    <row r="11" spans="2:24" x14ac:dyDescent="0.25">
      <c r="B11" s="2" t="s">
        <v>3</v>
      </c>
      <c r="C11" s="5">
        <v>-6.95364520156203</v>
      </c>
    </row>
    <row r="12" spans="2:24" x14ac:dyDescent="0.25">
      <c r="B12" s="2" t="s">
        <v>4</v>
      </c>
      <c r="C12" s="5">
        <v>6.4673581074529798</v>
      </c>
    </row>
    <row r="13" spans="2:24" x14ac:dyDescent="0.25">
      <c r="B13" s="2" t="s">
        <v>5</v>
      </c>
      <c r="C13" s="5">
        <v>-4.9601594944869696</v>
      </c>
      <c r="O13" s="18"/>
      <c r="P13" s="18" t="s">
        <v>47</v>
      </c>
      <c r="Q13" s="18" t="s">
        <v>48</v>
      </c>
      <c r="R13" s="18" t="s">
        <v>49</v>
      </c>
      <c r="S13" s="18" t="s">
        <v>50</v>
      </c>
      <c r="T13" s="18" t="s">
        <v>51</v>
      </c>
      <c r="U13" s="18" t="s">
        <v>52</v>
      </c>
      <c r="V13" s="18" t="s">
        <v>53</v>
      </c>
      <c r="W13" s="18" t="s">
        <v>54</v>
      </c>
      <c r="X13" s="20" t="s">
        <v>55</v>
      </c>
    </row>
    <row r="14" spans="2:24" x14ac:dyDescent="0.25">
      <c r="B14" s="2" t="s">
        <v>6</v>
      </c>
      <c r="C14" s="5">
        <v>-2.0933319895593501</v>
      </c>
      <c r="O14" s="18" t="s">
        <v>47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</row>
    <row r="15" spans="2:24" x14ac:dyDescent="0.25">
      <c r="B15" s="2" t="s">
        <v>7</v>
      </c>
      <c r="C15" s="5">
        <v>-2.88923608790176</v>
      </c>
      <c r="O15" s="18" t="s">
        <v>48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</row>
    <row r="16" spans="2:24" x14ac:dyDescent="0.25">
      <c r="O16" s="18" t="s">
        <v>49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</row>
    <row r="17" spans="2:24" x14ac:dyDescent="0.25">
      <c r="B17" s="4" t="s">
        <v>8</v>
      </c>
      <c r="C17" s="4" t="s">
        <v>9</v>
      </c>
      <c r="D17" s="4" t="s">
        <v>13</v>
      </c>
      <c r="E17" s="4" t="s">
        <v>10</v>
      </c>
      <c r="F17" s="4" t="s">
        <v>14</v>
      </c>
      <c r="G17" s="4" t="s">
        <v>11</v>
      </c>
      <c r="H17" s="4" t="s">
        <v>15</v>
      </c>
      <c r="I17" s="4" t="s">
        <v>12</v>
      </c>
      <c r="O17" s="18" t="s">
        <v>50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</row>
    <row r="18" spans="2:24" x14ac:dyDescent="0.25">
      <c r="B18" s="4">
        <v>1</v>
      </c>
      <c r="C18" s="4">
        <v>1</v>
      </c>
      <c r="D18" s="6">
        <f>$C$7*B18+$C$9*C18+$C$13*1</f>
        <v>1.5399099362287902</v>
      </c>
      <c r="E18" s="7">
        <f>1/(1+EXP(-1*D18))</f>
        <v>0.82345163221756523</v>
      </c>
      <c r="F18" s="6">
        <f>$C$8*B18+$C$10*C18+$C$14*1</f>
        <v>8.5273416965207396</v>
      </c>
      <c r="G18" s="7">
        <f>1/(1+EXP(-1*F18))</f>
        <v>0.99980205862510252</v>
      </c>
      <c r="H18" s="6">
        <f>E18*$C$11+G18*$C$12+1*$C$15</f>
        <v>-2.1491486292926183</v>
      </c>
      <c r="I18" s="7">
        <f>1/(1+EXP(-1*H18))</f>
        <v>0.10441080729655787</v>
      </c>
      <c r="O18" s="18" t="s">
        <v>51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</row>
    <row r="19" spans="2:24" x14ac:dyDescent="0.25">
      <c r="B19" s="4">
        <v>1</v>
      </c>
      <c r="C19" s="4">
        <v>0</v>
      </c>
      <c r="D19" s="6">
        <f>$C$7*B19+$C$9*C19+$C$13*1</f>
        <v>-1.7103451136829895</v>
      </c>
      <c r="E19" s="7">
        <f>1/(1+EXP(-1*D19))</f>
        <v>0.15311895829348349</v>
      </c>
      <c r="F19" s="6">
        <f>$C$8*B19+$C$10*C19+$C$14*1</f>
        <v>3.2159040097847003</v>
      </c>
      <c r="G19" s="7">
        <f>1/(1+EXP(-1*F19))</f>
        <v>0.9614284062629016</v>
      </c>
      <c r="H19" s="6">
        <f>E19*$C$11+G19*$C$12+1*$C$15</f>
        <v>2.263930800472556</v>
      </c>
      <c r="I19" s="7">
        <f>1/(1+EXP(-1*H19))</f>
        <v>0.90584542228456888</v>
      </c>
      <c r="O19" s="18" t="s">
        <v>52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</row>
    <row r="20" spans="2:24" x14ac:dyDescent="0.25">
      <c r="B20" s="4">
        <v>0</v>
      </c>
      <c r="C20" s="4">
        <v>1</v>
      </c>
      <c r="D20" s="6">
        <f>$C$7*B20+$C$9*C20+$C$13*1</f>
        <v>-1.7099044445751894</v>
      </c>
      <c r="E20" s="7">
        <f>1/(1+EXP(-1*D20))</f>
        <v>0.15317611015323518</v>
      </c>
      <c r="F20" s="6">
        <f>$C$8*B20+$C$10*C20+$C$14*1</f>
        <v>3.2181056971766901</v>
      </c>
      <c r="G20" s="7">
        <f>1/(1+EXP(-1*F20))</f>
        <v>0.96150997035918362</v>
      </c>
      <c r="H20" s="6">
        <f>E20*$C$11+G20*$C$12+1*$C$15</f>
        <v>2.2640608909365998</v>
      </c>
      <c r="I20" s="7">
        <f>1/(1+EXP(-1*H20))</f>
        <v>0.90585651704853709</v>
      </c>
      <c r="O20" s="18" t="s">
        <v>53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</row>
    <row r="21" spans="2:24" x14ac:dyDescent="0.25">
      <c r="B21" s="4">
        <v>0</v>
      </c>
      <c r="C21" s="4">
        <v>0</v>
      </c>
      <c r="D21" s="6">
        <f>$C$7*B21+$C$9*C21+$C$13*1</f>
        <v>-4.9601594944869696</v>
      </c>
      <c r="E21" s="7">
        <f>1/(1+EXP(-1*D21))</f>
        <v>6.962986265912398E-3</v>
      </c>
      <c r="F21" s="6">
        <f>$C$8*B21+$C$10*C21+$C$14*1</f>
        <v>-2.0933319895593501</v>
      </c>
      <c r="G21" s="7">
        <f>1/(1+EXP(-1*F21))</f>
        <v>0.10974660779338144</v>
      </c>
      <c r="H21" s="6">
        <f>E21*$C$11+G21*$C$12+1*$C$15</f>
        <v>-2.2278836102602764</v>
      </c>
      <c r="I21" s="7">
        <f>1/(1+EXP(-1*H21))</f>
        <v>9.7274327136769423E-2</v>
      </c>
      <c r="O21" s="18" t="s">
        <v>54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</row>
    <row r="22" spans="2:24" x14ac:dyDescent="0.25">
      <c r="O22" s="20" t="s">
        <v>55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</row>
    <row r="24" spans="2:24" x14ac:dyDescent="0.25">
      <c r="B24" s="21" t="s">
        <v>8</v>
      </c>
      <c r="C24" s="21" t="s">
        <v>9</v>
      </c>
      <c r="D24" s="21" t="s">
        <v>16</v>
      </c>
      <c r="E24" s="21" t="s">
        <v>12</v>
      </c>
      <c r="F24" s="29" t="s">
        <v>68</v>
      </c>
      <c r="G24" s="29" t="s">
        <v>69</v>
      </c>
      <c r="H24" s="29" t="s">
        <v>70</v>
      </c>
      <c r="I24" s="29" t="s">
        <v>71</v>
      </c>
    </row>
    <row r="25" spans="2:24" x14ac:dyDescent="0.25">
      <c r="B25" s="21">
        <v>1</v>
      </c>
      <c r="C25" s="21">
        <v>1</v>
      </c>
      <c r="D25" s="8">
        <v>0</v>
      </c>
      <c r="E25" s="7">
        <f>I18</f>
        <v>0.10441080729655787</v>
      </c>
      <c r="F25" s="28">
        <f>D25-E25</f>
        <v>-0.10441080729655787</v>
      </c>
      <c r="G25" s="71">
        <f>(F25^2+F26^2+F27^2+F28^2)/4</f>
        <v>9.5229978218084304E-3</v>
      </c>
      <c r="H25" s="5">
        <f>(F25^2+F26^2+F27^2+F28^2)/2</f>
        <v>1.9045995643616861E-2</v>
      </c>
      <c r="I25" s="70">
        <f>SQRT(G25)</f>
        <v>9.7585848471017714E-2</v>
      </c>
      <c r="O25" s="64" t="s">
        <v>56</v>
      </c>
      <c r="P25" s="65"/>
      <c r="Q25" s="65"/>
      <c r="R25" s="65"/>
      <c r="S25" s="65"/>
      <c r="T25" s="65"/>
      <c r="U25" s="65"/>
      <c r="V25" s="65"/>
      <c r="W25" s="66"/>
    </row>
    <row r="26" spans="2:24" x14ac:dyDescent="0.25">
      <c r="B26" s="21">
        <v>1</v>
      </c>
      <c r="C26" s="21">
        <v>0</v>
      </c>
      <c r="D26" s="8">
        <v>1</v>
      </c>
      <c r="E26" s="7">
        <f>I19</f>
        <v>0.90584542228456888</v>
      </c>
      <c r="F26" s="28">
        <f>D26-E26</f>
        <v>9.415457771543112E-2</v>
      </c>
      <c r="G26" s="2"/>
      <c r="H26" s="2"/>
      <c r="I26" s="2"/>
      <c r="O26" s="61" t="s">
        <v>57</v>
      </c>
      <c r="P26" s="62"/>
      <c r="Q26" s="62"/>
      <c r="R26" s="62"/>
      <c r="S26" s="62"/>
      <c r="T26" s="62"/>
      <c r="U26" s="62"/>
      <c r="V26" s="62"/>
      <c r="W26" s="63"/>
    </row>
    <row r="27" spans="2:24" x14ac:dyDescent="0.25">
      <c r="B27" s="21">
        <v>0</v>
      </c>
      <c r="C27" s="21">
        <v>1</v>
      </c>
      <c r="D27" s="8">
        <f>IF(R80&gt;0.9,1,(IF(R80&lt;0.1,0,1)))</f>
        <v>1</v>
      </c>
      <c r="E27" s="7">
        <f>I20</f>
        <v>0.90585651704853709</v>
      </c>
      <c r="F27" s="28">
        <f>D27-E27</f>
        <v>9.4143482951462909E-2</v>
      </c>
      <c r="G27" s="2"/>
      <c r="H27" s="2"/>
      <c r="I27" s="2"/>
    </row>
    <row r="28" spans="2:24" x14ac:dyDescent="0.25">
      <c r="B28" s="21">
        <v>0</v>
      </c>
      <c r="C28" s="21">
        <v>0</v>
      </c>
      <c r="D28" s="8">
        <f>IF(R81&gt;0.9,1,(IF(R81&lt;0.1,0,1)))</f>
        <v>0</v>
      </c>
      <c r="E28" s="7">
        <f>I21</f>
        <v>9.7274327136769423E-2</v>
      </c>
      <c r="F28" s="28">
        <f>D28-E28</f>
        <v>-9.7274327136769423E-2</v>
      </c>
      <c r="G28" s="2"/>
      <c r="H28" s="2"/>
      <c r="I28" s="2"/>
      <c r="O28" s="23"/>
      <c r="P28" s="58" t="s">
        <v>58</v>
      </c>
      <c r="Q28" s="59"/>
      <c r="R28" s="59"/>
      <c r="S28" s="59"/>
      <c r="T28" s="59"/>
      <c r="U28" s="59"/>
      <c r="V28" s="59"/>
      <c r="W28" s="59"/>
      <c r="X28" s="60"/>
    </row>
    <row r="29" spans="2:24" x14ac:dyDescent="0.25">
      <c r="O29" s="12" t="s">
        <v>59</v>
      </c>
      <c r="P29" s="6">
        <v>0</v>
      </c>
      <c r="Q29" s="6">
        <v>1</v>
      </c>
      <c r="R29" s="6">
        <v>0</v>
      </c>
      <c r="S29" s="6">
        <v>1</v>
      </c>
      <c r="T29" s="6">
        <v>0</v>
      </c>
      <c r="U29" s="6">
        <v>1</v>
      </c>
      <c r="V29" s="6">
        <v>0</v>
      </c>
      <c r="W29" s="6">
        <v>1</v>
      </c>
      <c r="X29" s="6">
        <v>0</v>
      </c>
    </row>
    <row r="30" spans="2:24" x14ac:dyDescent="0.25">
      <c r="O30" s="12" t="s">
        <v>60</v>
      </c>
      <c r="P30" s="2">
        <f>2*P29-1</f>
        <v>-1</v>
      </c>
      <c r="Q30" s="2">
        <f t="shared" ref="Q30:X30" si="0">2*Q29-1</f>
        <v>1</v>
      </c>
      <c r="R30" s="2">
        <f t="shared" si="0"/>
        <v>-1</v>
      </c>
      <c r="S30" s="2">
        <f t="shared" si="0"/>
        <v>1</v>
      </c>
      <c r="T30" s="2">
        <f t="shared" si="0"/>
        <v>-1</v>
      </c>
      <c r="U30" s="2">
        <f t="shared" si="0"/>
        <v>1</v>
      </c>
      <c r="V30" s="2">
        <f t="shared" si="0"/>
        <v>-1</v>
      </c>
      <c r="W30" s="2">
        <f t="shared" si="0"/>
        <v>1</v>
      </c>
      <c r="X30" s="2">
        <f t="shared" si="0"/>
        <v>-1</v>
      </c>
    </row>
    <row r="33" spans="2:33" x14ac:dyDescent="0.25">
      <c r="O33" s="44" t="s">
        <v>61</v>
      </c>
      <c r="P33" s="45"/>
      <c r="Q33" s="45"/>
      <c r="R33" s="45"/>
      <c r="S33" s="45"/>
      <c r="T33" s="45"/>
      <c r="U33" s="45"/>
      <c r="V33" s="45"/>
      <c r="W33" s="45"/>
    </row>
    <row r="35" spans="2:33" x14ac:dyDescent="0.25">
      <c r="O35" s="3" cm="1">
        <f t="array" ref="O35:O43">TRANSPOSE(P30:X30)</f>
        <v>-1</v>
      </c>
      <c r="P35" s="1" t="s">
        <v>62</v>
      </c>
      <c r="Q35" s="2">
        <f t="array" ref="Q35:Y35">P30:X30</f>
        <v>-1</v>
      </c>
      <c r="R35" s="2">
        <v>1</v>
      </c>
      <c r="S35" s="2">
        <v>-1</v>
      </c>
      <c r="T35" s="2">
        <v>1</v>
      </c>
      <c r="U35" s="2">
        <v>-1</v>
      </c>
      <c r="V35" s="2">
        <v>1</v>
      </c>
      <c r="W35" s="2">
        <v>-1</v>
      </c>
      <c r="X35" s="2">
        <v>1</v>
      </c>
      <c r="Y35" s="2">
        <v>-1</v>
      </c>
    </row>
    <row r="36" spans="2:33" x14ac:dyDescent="0.25">
      <c r="O36" s="3">
        <v>1</v>
      </c>
    </row>
    <row r="37" spans="2:33" x14ac:dyDescent="0.25">
      <c r="O37" s="3">
        <v>-1</v>
      </c>
    </row>
    <row r="38" spans="2:33" ht="15.75" thickBot="1" x14ac:dyDescent="0.3">
      <c r="O38" s="3">
        <v>1</v>
      </c>
    </row>
    <row r="39" spans="2:33" x14ac:dyDescent="0.25">
      <c r="B39" s="31"/>
      <c r="C39" s="32"/>
      <c r="D39" s="32"/>
      <c r="E39" s="32"/>
      <c r="F39" s="33"/>
      <c r="O39" s="3">
        <v>-1</v>
      </c>
    </row>
    <row r="40" spans="2:33" x14ac:dyDescent="0.25">
      <c r="B40" s="34"/>
      <c r="C40" s="57"/>
      <c r="D40" s="57"/>
      <c r="E40" s="57"/>
      <c r="F40" s="36"/>
      <c r="O40" s="3">
        <v>1</v>
      </c>
    </row>
    <row r="41" spans="2:33" x14ac:dyDescent="0.25">
      <c r="B41" s="34"/>
      <c r="C41" s="57"/>
      <c r="D41" s="57"/>
      <c r="E41" s="57"/>
      <c r="F41" s="36"/>
      <c r="O41" s="3">
        <v>-1</v>
      </c>
    </row>
    <row r="42" spans="2:33" x14ac:dyDescent="0.25">
      <c r="B42" s="34"/>
      <c r="C42" s="57"/>
      <c r="D42" s="57"/>
      <c r="E42" s="57"/>
      <c r="F42" s="36"/>
      <c r="O42" s="3">
        <v>1</v>
      </c>
    </row>
    <row r="43" spans="2:33" ht="15.75" thickBot="1" x14ac:dyDescent="0.3">
      <c r="B43" s="37"/>
      <c r="C43" s="38"/>
      <c r="D43" s="38"/>
      <c r="E43" s="38"/>
      <c r="F43" s="39"/>
      <c r="O43" s="3">
        <v>-1</v>
      </c>
    </row>
    <row r="45" spans="2:33" x14ac:dyDescent="0.25">
      <c r="B45" s="55" t="s">
        <v>17</v>
      </c>
      <c r="C45" s="55" t="s">
        <v>18</v>
      </c>
      <c r="D45" s="55" t="s">
        <v>19</v>
      </c>
      <c r="E45" s="55" t="s">
        <v>20</v>
      </c>
    </row>
    <row r="46" spans="2:33" x14ac:dyDescent="0.25">
      <c r="B46" s="56"/>
      <c r="C46" s="56"/>
      <c r="D46" s="56"/>
      <c r="E46" s="56"/>
      <c r="O46" s="2">
        <f t="array" ref="O46:W54">O35:O43*Q35:Y35</f>
        <v>1</v>
      </c>
      <c r="P46" s="2">
        <v>-1</v>
      </c>
      <c r="Q46" s="2">
        <v>1</v>
      </c>
      <c r="R46" s="2">
        <v>-1</v>
      </c>
      <c r="S46" s="2">
        <v>1</v>
      </c>
      <c r="T46" s="2">
        <v>-1</v>
      </c>
      <c r="U46" s="2">
        <v>1</v>
      </c>
      <c r="V46" s="2">
        <v>-1</v>
      </c>
      <c r="W46" s="2">
        <v>1</v>
      </c>
      <c r="X46" t="s">
        <v>64</v>
      </c>
      <c r="Y46" s="2">
        <v>1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</row>
    <row r="47" spans="2:33" x14ac:dyDescent="0.25">
      <c r="B47" s="3" t="s">
        <v>21</v>
      </c>
      <c r="C47" s="9" t="s">
        <v>28</v>
      </c>
      <c r="D47" s="9" t="s">
        <v>22</v>
      </c>
      <c r="E47" s="2">
        <v>-7.0000000000000007E-2</v>
      </c>
      <c r="O47" s="2">
        <v>-1</v>
      </c>
      <c r="P47" s="2">
        <v>1</v>
      </c>
      <c r="Q47" s="2">
        <v>-1</v>
      </c>
      <c r="R47" s="2">
        <v>1</v>
      </c>
      <c r="S47" s="2">
        <v>-1</v>
      </c>
      <c r="T47" s="2">
        <v>1</v>
      </c>
      <c r="U47" s="2">
        <v>-1</v>
      </c>
      <c r="V47" s="2">
        <v>1</v>
      </c>
      <c r="W47" s="2">
        <v>-1</v>
      </c>
      <c r="Y47" s="2">
        <v>0</v>
      </c>
      <c r="Z47" s="2">
        <v>1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</row>
    <row r="48" spans="2:33" x14ac:dyDescent="0.25">
      <c r="B48" s="3" t="s">
        <v>24</v>
      </c>
      <c r="C48" s="9" t="s">
        <v>30</v>
      </c>
      <c r="D48" s="9" t="s">
        <v>22</v>
      </c>
      <c r="E48" s="2">
        <v>0.22</v>
      </c>
      <c r="O48" s="2">
        <v>1</v>
      </c>
      <c r="P48" s="2">
        <v>-1</v>
      </c>
      <c r="Q48" s="2">
        <v>1</v>
      </c>
      <c r="R48" s="2">
        <v>-1</v>
      </c>
      <c r="S48" s="2">
        <v>1</v>
      </c>
      <c r="T48" s="2">
        <v>-1</v>
      </c>
      <c r="U48" s="2">
        <v>1</v>
      </c>
      <c r="V48" s="2">
        <v>-1</v>
      </c>
      <c r="W48" s="2">
        <v>1</v>
      </c>
      <c r="Y48" s="2">
        <v>0</v>
      </c>
      <c r="Z48" s="2">
        <v>0</v>
      </c>
      <c r="AA48" s="2">
        <v>1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</row>
    <row r="49" spans="2:33" x14ac:dyDescent="0.25">
      <c r="B49" s="3" t="s">
        <v>26</v>
      </c>
      <c r="C49" s="9" t="s">
        <v>32</v>
      </c>
      <c r="D49" s="9" t="s">
        <v>22</v>
      </c>
      <c r="E49" s="2">
        <v>-0.46</v>
      </c>
      <c r="O49" s="2">
        <v>-1</v>
      </c>
      <c r="P49" s="2">
        <v>1</v>
      </c>
      <c r="Q49" s="2">
        <v>-1</v>
      </c>
      <c r="R49" s="2">
        <v>1</v>
      </c>
      <c r="S49" s="2">
        <v>-1</v>
      </c>
      <c r="T49" s="2">
        <v>1</v>
      </c>
      <c r="U49" s="2">
        <v>-1</v>
      </c>
      <c r="V49" s="2">
        <v>1</v>
      </c>
      <c r="W49" s="2">
        <v>-1</v>
      </c>
      <c r="Y49" s="2">
        <v>0</v>
      </c>
      <c r="Z49" s="2">
        <v>0</v>
      </c>
      <c r="AA49" s="2">
        <v>0</v>
      </c>
      <c r="AB49" s="2">
        <v>1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</row>
    <row r="50" spans="2:33" x14ac:dyDescent="0.25">
      <c r="B50" s="3" t="s">
        <v>27</v>
      </c>
      <c r="C50" s="10" t="s">
        <v>28</v>
      </c>
      <c r="D50" s="10" t="s">
        <v>25</v>
      </c>
      <c r="E50" s="2">
        <v>0.94</v>
      </c>
      <c r="O50" s="2">
        <v>1</v>
      </c>
      <c r="P50" s="2">
        <v>-1</v>
      </c>
      <c r="Q50" s="2">
        <v>1</v>
      </c>
      <c r="R50" s="2">
        <v>-1</v>
      </c>
      <c r="S50" s="2">
        <v>1</v>
      </c>
      <c r="T50" s="2">
        <v>-1</v>
      </c>
      <c r="U50" s="2">
        <v>1</v>
      </c>
      <c r="V50" s="2">
        <v>-1</v>
      </c>
      <c r="W50" s="2">
        <v>1</v>
      </c>
      <c r="Y50" s="2">
        <v>0</v>
      </c>
      <c r="Z50" s="2">
        <v>0</v>
      </c>
      <c r="AA50" s="2">
        <v>0</v>
      </c>
      <c r="AB50" s="2">
        <v>0</v>
      </c>
      <c r="AC50" s="2">
        <v>1</v>
      </c>
      <c r="AD50" s="2">
        <v>0</v>
      </c>
      <c r="AE50" s="2">
        <v>0</v>
      </c>
      <c r="AF50" s="2">
        <v>0</v>
      </c>
      <c r="AG50" s="2">
        <v>0</v>
      </c>
    </row>
    <row r="51" spans="2:33" x14ac:dyDescent="0.25">
      <c r="B51" s="3" t="s">
        <v>29</v>
      </c>
      <c r="C51" s="10" t="s">
        <v>30</v>
      </c>
      <c r="D51" s="10" t="s">
        <v>25</v>
      </c>
      <c r="E51" s="2">
        <v>0.46</v>
      </c>
      <c r="O51" s="2">
        <v>-1</v>
      </c>
      <c r="P51" s="2">
        <v>1</v>
      </c>
      <c r="Q51" s="2">
        <v>-1</v>
      </c>
      <c r="R51" s="2">
        <v>1</v>
      </c>
      <c r="S51" s="2">
        <v>-1</v>
      </c>
      <c r="T51" s="2">
        <v>1</v>
      </c>
      <c r="U51" s="2">
        <v>-1</v>
      </c>
      <c r="V51" s="2">
        <v>1</v>
      </c>
      <c r="W51" s="2">
        <v>-1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1</v>
      </c>
      <c r="AE51" s="2">
        <v>0</v>
      </c>
      <c r="AF51" s="2">
        <v>0</v>
      </c>
      <c r="AG51" s="2">
        <v>0</v>
      </c>
    </row>
    <row r="52" spans="2:33" x14ac:dyDescent="0.25">
      <c r="B52" s="3" t="s">
        <v>31</v>
      </c>
      <c r="C52" s="10" t="s">
        <v>32</v>
      </c>
      <c r="D52" s="10" t="s">
        <v>22</v>
      </c>
      <c r="E52" s="2">
        <v>0.1</v>
      </c>
      <c r="O52" s="2">
        <v>1</v>
      </c>
      <c r="P52" s="2">
        <v>-1</v>
      </c>
      <c r="Q52" s="2">
        <v>1</v>
      </c>
      <c r="R52" s="2">
        <v>-1</v>
      </c>
      <c r="S52" s="2">
        <v>1</v>
      </c>
      <c r="T52" s="2">
        <v>-1</v>
      </c>
      <c r="U52" s="2">
        <v>1</v>
      </c>
      <c r="V52" s="2">
        <v>-1</v>
      </c>
      <c r="W52" s="2">
        <v>1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1</v>
      </c>
      <c r="AF52" s="2">
        <v>0</v>
      </c>
      <c r="AG52" s="2">
        <v>0</v>
      </c>
    </row>
    <row r="53" spans="2:33" x14ac:dyDescent="0.25">
      <c r="B53" s="3" t="s">
        <v>33</v>
      </c>
      <c r="C53" s="11" t="s">
        <v>22</v>
      </c>
      <c r="D53" s="11" t="s">
        <v>23</v>
      </c>
      <c r="E53" s="2">
        <v>-0.22</v>
      </c>
      <c r="O53" s="2">
        <v>-1</v>
      </c>
      <c r="P53" s="2">
        <v>1</v>
      </c>
      <c r="Q53" s="2">
        <v>-1</v>
      </c>
      <c r="R53" s="2">
        <v>1</v>
      </c>
      <c r="S53" s="2">
        <v>-1</v>
      </c>
      <c r="T53" s="2">
        <v>1</v>
      </c>
      <c r="U53" s="2">
        <v>-1</v>
      </c>
      <c r="V53" s="2">
        <v>1</v>
      </c>
      <c r="W53" s="2">
        <v>-1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1</v>
      </c>
      <c r="AG53" s="2">
        <v>0</v>
      </c>
    </row>
    <row r="54" spans="2:33" x14ac:dyDescent="0.25">
      <c r="B54" s="3" t="s">
        <v>34</v>
      </c>
      <c r="C54" s="11" t="s">
        <v>25</v>
      </c>
      <c r="D54" s="11" t="s">
        <v>23</v>
      </c>
      <c r="E54" s="2">
        <v>0.57999999999999996</v>
      </c>
      <c r="O54" s="2">
        <v>1</v>
      </c>
      <c r="P54" s="2">
        <v>-1</v>
      </c>
      <c r="Q54" s="2">
        <v>1</v>
      </c>
      <c r="R54" s="2">
        <v>-1</v>
      </c>
      <c r="S54" s="2">
        <v>1</v>
      </c>
      <c r="T54" s="2">
        <v>-1</v>
      </c>
      <c r="U54" s="2">
        <v>1</v>
      </c>
      <c r="V54" s="2">
        <v>-1</v>
      </c>
      <c r="W54" s="2">
        <v>1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1</v>
      </c>
    </row>
    <row r="55" spans="2:33" x14ac:dyDescent="0.25">
      <c r="B55" s="3" t="s">
        <v>35</v>
      </c>
      <c r="C55" s="11" t="s">
        <v>32</v>
      </c>
      <c r="D55" s="11" t="s">
        <v>23</v>
      </c>
      <c r="E55" s="2">
        <v>0.78</v>
      </c>
    </row>
    <row r="56" spans="2:33" x14ac:dyDescent="0.25">
      <c r="O56" s="67" t="s">
        <v>63</v>
      </c>
      <c r="P56" s="68"/>
      <c r="Q56" s="68"/>
      <c r="R56" s="68"/>
      <c r="S56" s="68"/>
      <c r="T56" s="68"/>
      <c r="U56" s="68"/>
      <c r="V56" s="68"/>
      <c r="W56" s="69"/>
    </row>
    <row r="57" spans="2:33" x14ac:dyDescent="0.25">
      <c r="B57" s="46" t="s">
        <v>36</v>
      </c>
      <c r="C57" s="47"/>
      <c r="D57" s="47"/>
      <c r="E57" s="48"/>
    </row>
    <row r="58" spans="2:33" x14ac:dyDescent="0.25">
      <c r="O58" s="24">
        <f t="array" ref="O58:W66">O46:W54-Y46:AG54</f>
        <v>0</v>
      </c>
      <c r="P58" s="2">
        <v>-1</v>
      </c>
      <c r="Q58" s="2">
        <v>1</v>
      </c>
      <c r="R58" s="2">
        <v>-1</v>
      </c>
      <c r="S58" s="2">
        <v>1</v>
      </c>
      <c r="T58" s="2">
        <v>-1</v>
      </c>
      <c r="U58" s="2">
        <v>1</v>
      </c>
      <c r="V58" s="2">
        <v>-1</v>
      </c>
      <c r="W58" s="2">
        <v>1</v>
      </c>
    </row>
    <row r="59" spans="2:33" x14ac:dyDescent="0.25">
      <c r="B59" s="2" t="s">
        <v>37</v>
      </c>
      <c r="C59" s="12" t="s">
        <v>38</v>
      </c>
      <c r="D59" s="2">
        <v>2</v>
      </c>
      <c r="O59" s="2">
        <v>-1</v>
      </c>
      <c r="P59" s="24">
        <v>0</v>
      </c>
      <c r="Q59" s="2">
        <v>-1</v>
      </c>
      <c r="R59" s="2">
        <v>1</v>
      </c>
      <c r="S59" s="2">
        <v>-1</v>
      </c>
      <c r="T59" s="2">
        <v>1</v>
      </c>
      <c r="U59" s="2">
        <v>-1</v>
      </c>
      <c r="V59" s="2">
        <v>1</v>
      </c>
      <c r="W59" s="2">
        <v>-1</v>
      </c>
    </row>
    <row r="60" spans="2:33" x14ac:dyDescent="0.25">
      <c r="B60" s="2" t="s">
        <v>39</v>
      </c>
      <c r="C60" s="12" t="s">
        <v>40</v>
      </c>
      <c r="D60" s="2">
        <v>2</v>
      </c>
      <c r="O60" s="2">
        <v>1</v>
      </c>
      <c r="P60" s="2">
        <v>-1</v>
      </c>
      <c r="Q60" s="24">
        <v>0</v>
      </c>
      <c r="R60" s="2">
        <v>-1</v>
      </c>
      <c r="S60" s="2">
        <v>1</v>
      </c>
      <c r="T60" s="2">
        <v>-1</v>
      </c>
      <c r="U60" s="2">
        <v>1</v>
      </c>
      <c r="V60" s="2">
        <v>-1</v>
      </c>
      <c r="W60" s="2">
        <v>1</v>
      </c>
    </row>
    <row r="61" spans="2:33" x14ac:dyDescent="0.25">
      <c r="B61" s="13" t="s">
        <v>41</v>
      </c>
      <c r="C61" s="12" t="s">
        <v>42</v>
      </c>
      <c r="D61" s="2">
        <f>0.7*D59^(1/D60)</f>
        <v>0.98994949366116658</v>
      </c>
      <c r="O61" s="2">
        <v>-1</v>
      </c>
      <c r="P61" s="2">
        <v>1</v>
      </c>
      <c r="Q61" s="2">
        <v>-1</v>
      </c>
      <c r="R61" s="24">
        <v>0</v>
      </c>
      <c r="S61" s="2">
        <v>-1</v>
      </c>
      <c r="T61" s="2">
        <v>1</v>
      </c>
      <c r="U61" s="2">
        <v>-1</v>
      </c>
      <c r="V61" s="2">
        <v>1</v>
      </c>
      <c r="W61" s="2">
        <v>-1</v>
      </c>
    </row>
    <row r="62" spans="2:33" x14ac:dyDescent="0.25">
      <c r="O62" s="2">
        <v>1</v>
      </c>
      <c r="P62" s="2">
        <v>-1</v>
      </c>
      <c r="Q62" s="2">
        <v>1</v>
      </c>
      <c r="R62" s="2">
        <v>-1</v>
      </c>
      <c r="S62" s="24">
        <v>0</v>
      </c>
      <c r="T62" s="2">
        <v>-1</v>
      </c>
      <c r="U62" s="2">
        <v>1</v>
      </c>
      <c r="V62" s="2">
        <v>-1</v>
      </c>
      <c r="W62" s="2">
        <v>1</v>
      </c>
    </row>
    <row r="63" spans="2:33" ht="15" customHeight="1" x14ac:dyDescent="0.25">
      <c r="B63" s="49" t="s">
        <v>43</v>
      </c>
      <c r="C63" s="50"/>
      <c r="D63" s="50"/>
      <c r="E63" s="51"/>
      <c r="O63" s="2">
        <v>-1</v>
      </c>
      <c r="P63" s="2">
        <v>1</v>
      </c>
      <c r="Q63" s="2">
        <v>-1</v>
      </c>
      <c r="R63" s="2">
        <v>1</v>
      </c>
      <c r="S63" s="2">
        <v>-1</v>
      </c>
      <c r="T63" s="24">
        <v>0</v>
      </c>
      <c r="U63" s="2">
        <v>-1</v>
      </c>
      <c r="V63" s="2">
        <v>1</v>
      </c>
      <c r="W63" s="2">
        <v>-1</v>
      </c>
    </row>
    <row r="64" spans="2:33" x14ac:dyDescent="0.25">
      <c r="B64" s="52"/>
      <c r="C64" s="53"/>
      <c r="D64" s="53"/>
      <c r="E64" s="54"/>
      <c r="O64" s="2">
        <v>1</v>
      </c>
      <c r="P64" s="2">
        <v>-1</v>
      </c>
      <c r="Q64" s="2">
        <v>1</v>
      </c>
      <c r="R64" s="2">
        <v>-1</v>
      </c>
      <c r="S64" s="2">
        <v>1</v>
      </c>
      <c r="T64" s="2">
        <v>-1</v>
      </c>
      <c r="U64" s="24">
        <v>0</v>
      </c>
      <c r="V64" s="2">
        <v>-1</v>
      </c>
      <c r="W64" s="2">
        <v>1</v>
      </c>
    </row>
    <row r="65" spans="2:26" x14ac:dyDescent="0.25">
      <c r="O65" s="2">
        <v>-1</v>
      </c>
      <c r="P65" s="2">
        <v>1</v>
      </c>
      <c r="Q65" s="2">
        <v>-1</v>
      </c>
      <c r="R65" s="2">
        <v>1</v>
      </c>
      <c r="S65" s="2">
        <v>-1</v>
      </c>
      <c r="T65" s="2">
        <v>1</v>
      </c>
      <c r="U65" s="2">
        <v>-1</v>
      </c>
      <c r="V65" s="24">
        <v>0</v>
      </c>
      <c r="W65" s="2">
        <v>-1</v>
      </c>
    </row>
    <row r="66" spans="2:26" x14ac:dyDescent="0.25">
      <c r="B66" s="9" t="s">
        <v>22</v>
      </c>
      <c r="C66" s="2">
        <f>SQRT(E47^2 + E48^2+E49^2)</f>
        <v>0.51468436929831085</v>
      </c>
      <c r="O66" s="2">
        <v>1</v>
      </c>
      <c r="P66" s="2">
        <v>-1</v>
      </c>
      <c r="Q66" s="2">
        <v>1</v>
      </c>
      <c r="R66" s="2">
        <v>-1</v>
      </c>
      <c r="S66" s="2">
        <v>1</v>
      </c>
      <c r="T66" s="2">
        <v>-1</v>
      </c>
      <c r="U66" s="2">
        <v>1</v>
      </c>
      <c r="V66" s="2">
        <v>-1</v>
      </c>
      <c r="W66" s="24">
        <v>0</v>
      </c>
    </row>
    <row r="67" spans="2:26" x14ac:dyDescent="0.25">
      <c r="B67" s="10" t="s">
        <v>25</v>
      </c>
      <c r="C67" s="2">
        <f>SQRT(E50^2 + E51^2+E52^2)</f>
        <v>1.0512849280761138</v>
      </c>
    </row>
    <row r="68" spans="2:26" x14ac:dyDescent="0.25">
      <c r="O68" s="40" t="s">
        <v>65</v>
      </c>
      <c r="P68" s="40"/>
      <c r="Q68" s="40"/>
      <c r="R68" s="40"/>
      <c r="S68" s="40"/>
      <c r="T68" s="40"/>
      <c r="U68" s="40"/>
      <c r="V68" s="40"/>
      <c r="W68" s="40"/>
    </row>
    <row r="69" spans="2:26" ht="15" customHeight="1" x14ac:dyDescent="0.25">
      <c r="B69" s="49" t="s">
        <v>44</v>
      </c>
      <c r="C69" s="50"/>
      <c r="D69" s="50"/>
      <c r="E69" s="51"/>
    </row>
    <row r="70" spans="2:26" x14ac:dyDescent="0.25">
      <c r="B70" s="52"/>
      <c r="C70" s="53"/>
      <c r="D70" s="53"/>
      <c r="E70" s="54"/>
      <c r="O70" s="22"/>
      <c r="P70" s="41" t="s">
        <v>58</v>
      </c>
      <c r="Q70" s="42"/>
      <c r="R70" s="42"/>
      <c r="S70" s="42"/>
      <c r="T70" s="42"/>
      <c r="U70" s="42"/>
      <c r="V70" s="42"/>
      <c r="W70" s="42"/>
      <c r="X70" s="43"/>
      <c r="Y70" s="12" t="s">
        <v>66</v>
      </c>
      <c r="Z70" s="12" t="s">
        <v>67</v>
      </c>
    </row>
    <row r="71" spans="2:26" x14ac:dyDescent="0.25">
      <c r="O71" s="12" t="s">
        <v>59</v>
      </c>
      <c r="P71" s="6">
        <v>0</v>
      </c>
      <c r="Q71" s="6">
        <v>1</v>
      </c>
      <c r="R71" s="6">
        <v>0</v>
      </c>
      <c r="S71" s="6">
        <v>1</v>
      </c>
      <c r="T71" s="6">
        <v>0</v>
      </c>
      <c r="U71" s="6">
        <v>1</v>
      </c>
      <c r="V71" s="6">
        <v>0</v>
      </c>
      <c r="W71" s="6">
        <v>1</v>
      </c>
      <c r="X71" s="6">
        <v>0</v>
      </c>
      <c r="Y71" s="25"/>
      <c r="Z71" s="25"/>
    </row>
    <row r="72" spans="2:26" ht="15" customHeight="1" x14ac:dyDescent="0.25">
      <c r="B72" s="14" t="s">
        <v>17</v>
      </c>
      <c r="C72" s="14" t="s">
        <v>18</v>
      </c>
      <c r="D72" s="14" t="s">
        <v>19</v>
      </c>
      <c r="E72" s="15" t="s">
        <v>45</v>
      </c>
      <c r="F72" s="15" t="s">
        <v>46</v>
      </c>
      <c r="O72" s="26" t="s">
        <v>47</v>
      </c>
      <c r="P72" s="19">
        <f t="array" ref="P72:X80">O58:W66</f>
        <v>0</v>
      </c>
      <c r="Q72" s="19">
        <v>-1</v>
      </c>
      <c r="R72" s="19">
        <v>1</v>
      </c>
      <c r="S72" s="19">
        <v>-1</v>
      </c>
      <c r="T72" s="19">
        <v>1</v>
      </c>
      <c r="U72" s="19">
        <v>-1</v>
      </c>
      <c r="V72" s="19">
        <v>1</v>
      </c>
      <c r="W72" s="19">
        <v>-1</v>
      </c>
      <c r="X72" s="19">
        <v>1</v>
      </c>
      <c r="Y72" s="30">
        <f>SUMPRODUCT($P$71:$X$71,P72:X72)</f>
        <v>-4</v>
      </c>
      <c r="Z72" s="27">
        <f>IF(Y72&gt;0,1,0)</f>
        <v>0</v>
      </c>
    </row>
    <row r="73" spans="2:26" x14ac:dyDescent="0.25">
      <c r="B73" s="16"/>
      <c r="C73" s="16"/>
      <c r="D73" s="16"/>
      <c r="E73" s="17"/>
      <c r="F73" s="17"/>
      <c r="O73" s="26" t="s">
        <v>48</v>
      </c>
      <c r="P73" s="19">
        <v>-1</v>
      </c>
      <c r="Q73" s="19">
        <v>0</v>
      </c>
      <c r="R73" s="19">
        <v>-1</v>
      </c>
      <c r="S73" s="19">
        <v>1</v>
      </c>
      <c r="T73" s="19">
        <v>-1</v>
      </c>
      <c r="U73" s="19">
        <v>1</v>
      </c>
      <c r="V73" s="19">
        <v>-1</v>
      </c>
      <c r="W73" s="19">
        <v>1</v>
      </c>
      <c r="X73" s="19">
        <v>-1</v>
      </c>
      <c r="Y73" s="30">
        <f t="shared" ref="Y73:Y80" si="1">SUMPRODUCT($P$71:$X$71,P73:X73)</f>
        <v>3</v>
      </c>
      <c r="Z73" s="27">
        <f>IF(Y73&gt;=0,1,0)</f>
        <v>1</v>
      </c>
    </row>
    <row r="74" spans="2:26" x14ac:dyDescent="0.25">
      <c r="B74" s="10" t="s">
        <v>21</v>
      </c>
      <c r="C74" s="9" t="s">
        <v>28</v>
      </c>
      <c r="D74" s="9" t="s">
        <v>22</v>
      </c>
      <c r="E74" s="2">
        <v>-7.0000000000000007E-2</v>
      </c>
      <c r="F74" s="6">
        <f>($D$61*E74)/$C$66</f>
        <v>-0.13463875860608748</v>
      </c>
      <c r="O74" s="26" t="s">
        <v>49</v>
      </c>
      <c r="P74" s="19">
        <v>1</v>
      </c>
      <c r="Q74" s="19">
        <v>-1</v>
      </c>
      <c r="R74" s="19">
        <v>0</v>
      </c>
      <c r="S74" s="19">
        <v>-1</v>
      </c>
      <c r="T74" s="19">
        <v>1</v>
      </c>
      <c r="U74" s="19">
        <v>-1</v>
      </c>
      <c r="V74" s="19">
        <v>1</v>
      </c>
      <c r="W74" s="19">
        <v>-1</v>
      </c>
      <c r="X74" s="19">
        <v>1</v>
      </c>
      <c r="Y74" s="30">
        <f t="shared" si="1"/>
        <v>-4</v>
      </c>
      <c r="Z74" s="27">
        <f t="shared" ref="Z74:Z80" si="2">IF(Y74&gt;=0,1,0)</f>
        <v>0</v>
      </c>
    </row>
    <row r="75" spans="2:26" x14ac:dyDescent="0.25">
      <c r="B75" s="10" t="s">
        <v>24</v>
      </c>
      <c r="C75" s="9" t="s">
        <v>30</v>
      </c>
      <c r="D75" s="9" t="s">
        <v>22</v>
      </c>
      <c r="E75" s="2">
        <v>0.22</v>
      </c>
      <c r="F75" s="6">
        <f>($D$61*E75)/$C$66</f>
        <v>0.42315038419056067</v>
      </c>
      <c r="O75" s="26" t="s">
        <v>50</v>
      </c>
      <c r="P75" s="19">
        <v>-1</v>
      </c>
      <c r="Q75" s="19">
        <v>1</v>
      </c>
      <c r="R75" s="19">
        <v>-1</v>
      </c>
      <c r="S75" s="19">
        <v>0</v>
      </c>
      <c r="T75" s="19">
        <v>-1</v>
      </c>
      <c r="U75" s="19">
        <v>1</v>
      </c>
      <c r="V75" s="19">
        <v>-1</v>
      </c>
      <c r="W75" s="19">
        <v>1</v>
      </c>
      <c r="X75" s="19">
        <v>-1</v>
      </c>
      <c r="Y75" s="30">
        <f t="shared" si="1"/>
        <v>3</v>
      </c>
      <c r="Z75" s="27">
        <f t="shared" si="2"/>
        <v>1</v>
      </c>
    </row>
    <row r="76" spans="2:26" x14ac:dyDescent="0.25">
      <c r="B76" s="10" t="s">
        <v>26</v>
      </c>
      <c r="C76" s="9" t="s">
        <v>32</v>
      </c>
      <c r="D76" s="9" t="s">
        <v>22</v>
      </c>
      <c r="E76" s="2">
        <v>-0.46</v>
      </c>
      <c r="F76" s="6">
        <f>($D$61*E76)/$C$66</f>
        <v>-0.88476898512571789</v>
      </c>
      <c r="O76" s="26" t="s">
        <v>51</v>
      </c>
      <c r="P76" s="19">
        <v>1</v>
      </c>
      <c r="Q76" s="19">
        <v>-1</v>
      </c>
      <c r="R76" s="19">
        <v>1</v>
      </c>
      <c r="S76" s="19">
        <v>-1</v>
      </c>
      <c r="T76" s="19">
        <v>0</v>
      </c>
      <c r="U76" s="19">
        <v>-1</v>
      </c>
      <c r="V76" s="19">
        <v>1</v>
      </c>
      <c r="W76" s="19">
        <v>-1</v>
      </c>
      <c r="X76" s="19">
        <v>1</v>
      </c>
      <c r="Y76" s="30">
        <f t="shared" si="1"/>
        <v>-4</v>
      </c>
      <c r="Z76" s="27">
        <f>IF(Y76&gt;=0,1,0)</f>
        <v>0</v>
      </c>
    </row>
    <row r="77" spans="2:26" x14ac:dyDescent="0.25">
      <c r="B77" s="10" t="s">
        <v>27</v>
      </c>
      <c r="C77" s="10" t="s">
        <v>28</v>
      </c>
      <c r="D77" s="10" t="s">
        <v>25</v>
      </c>
      <c r="E77" s="2">
        <v>0.94</v>
      </c>
      <c r="F77" s="6">
        <f>($D$61*E77)/$C$67</f>
        <v>0.88515729579081714</v>
      </c>
      <c r="O77" s="26" t="s">
        <v>52</v>
      </c>
      <c r="P77" s="19">
        <v>-1</v>
      </c>
      <c r="Q77" s="19">
        <v>1</v>
      </c>
      <c r="R77" s="19">
        <v>-1</v>
      </c>
      <c r="S77" s="19">
        <v>1</v>
      </c>
      <c r="T77" s="19">
        <v>-1</v>
      </c>
      <c r="U77" s="19">
        <v>0</v>
      </c>
      <c r="V77" s="19">
        <v>-1</v>
      </c>
      <c r="W77" s="19">
        <v>1</v>
      </c>
      <c r="X77" s="19">
        <v>-1</v>
      </c>
      <c r="Y77" s="30">
        <f t="shared" si="1"/>
        <v>3</v>
      </c>
      <c r="Z77" s="27">
        <f t="shared" si="2"/>
        <v>1</v>
      </c>
    </row>
    <row r="78" spans="2:26" x14ac:dyDescent="0.25">
      <c r="B78" s="10" t="s">
        <v>29</v>
      </c>
      <c r="C78" s="10" t="s">
        <v>30</v>
      </c>
      <c r="D78" s="10" t="s">
        <v>25</v>
      </c>
      <c r="E78" s="2">
        <v>0.46</v>
      </c>
      <c r="F78" s="6">
        <f>($D$61*E78)/$C$67</f>
        <v>0.43316208091891051</v>
      </c>
      <c r="O78" s="26" t="s">
        <v>53</v>
      </c>
      <c r="P78" s="19">
        <v>1</v>
      </c>
      <c r="Q78" s="19">
        <v>-1</v>
      </c>
      <c r="R78" s="19">
        <v>1</v>
      </c>
      <c r="S78" s="19">
        <v>-1</v>
      </c>
      <c r="T78" s="19">
        <v>1</v>
      </c>
      <c r="U78" s="19">
        <v>-1</v>
      </c>
      <c r="V78" s="19">
        <v>0</v>
      </c>
      <c r="W78" s="19">
        <v>-1</v>
      </c>
      <c r="X78" s="19">
        <v>1</v>
      </c>
      <c r="Y78" s="30">
        <f t="shared" si="1"/>
        <v>-4</v>
      </c>
      <c r="Z78" s="27">
        <f t="shared" si="2"/>
        <v>0</v>
      </c>
    </row>
    <row r="79" spans="2:26" x14ac:dyDescent="0.25">
      <c r="B79" s="10" t="s">
        <v>31</v>
      </c>
      <c r="C79" s="10" t="s">
        <v>32</v>
      </c>
      <c r="D79" s="10" t="s">
        <v>22</v>
      </c>
      <c r="E79" s="2">
        <v>0.1</v>
      </c>
      <c r="F79" s="6">
        <f>($D$61*E79)/$C$67</f>
        <v>9.4165669764980545E-2</v>
      </c>
      <c r="O79" s="26" t="s">
        <v>54</v>
      </c>
      <c r="P79" s="19">
        <v>-1</v>
      </c>
      <c r="Q79" s="19">
        <v>1</v>
      </c>
      <c r="R79" s="19">
        <v>-1</v>
      </c>
      <c r="S79" s="19">
        <v>1</v>
      </c>
      <c r="T79" s="19">
        <v>-1</v>
      </c>
      <c r="U79" s="19">
        <v>1</v>
      </c>
      <c r="V79" s="19">
        <v>-1</v>
      </c>
      <c r="W79" s="19">
        <v>0</v>
      </c>
      <c r="X79" s="19">
        <v>-1</v>
      </c>
      <c r="Y79" s="30">
        <f t="shared" si="1"/>
        <v>3</v>
      </c>
      <c r="Z79" s="27">
        <f t="shared" si="2"/>
        <v>1</v>
      </c>
    </row>
    <row r="80" spans="2:26" x14ac:dyDescent="0.25">
      <c r="B80" s="10" t="s">
        <v>33</v>
      </c>
      <c r="C80" s="11" t="s">
        <v>22</v>
      </c>
      <c r="D80" s="11" t="s">
        <v>23</v>
      </c>
      <c r="E80" s="2">
        <v>-0.22</v>
      </c>
      <c r="F80" s="6">
        <f>E80</f>
        <v>-0.22</v>
      </c>
      <c r="O80" s="26" t="s">
        <v>55</v>
      </c>
      <c r="P80" s="19">
        <v>1</v>
      </c>
      <c r="Q80" s="19">
        <v>-1</v>
      </c>
      <c r="R80" s="19">
        <v>1</v>
      </c>
      <c r="S80" s="19">
        <v>-1</v>
      </c>
      <c r="T80" s="19">
        <v>1</v>
      </c>
      <c r="U80" s="19">
        <v>-1</v>
      </c>
      <c r="V80" s="19">
        <v>1</v>
      </c>
      <c r="W80" s="19">
        <v>-1</v>
      </c>
      <c r="X80" s="19">
        <v>0</v>
      </c>
      <c r="Y80" s="30">
        <f t="shared" si="1"/>
        <v>-4</v>
      </c>
      <c r="Z80" s="27">
        <f t="shared" si="2"/>
        <v>0</v>
      </c>
    </row>
    <row r="81" spans="2:6" x14ac:dyDescent="0.25">
      <c r="B81" s="10" t="s">
        <v>34</v>
      </c>
      <c r="C81" s="11" t="s">
        <v>25</v>
      </c>
      <c r="D81" s="11" t="s">
        <v>23</v>
      </c>
      <c r="E81" s="2">
        <v>0.57999999999999996</v>
      </c>
      <c r="F81" s="6">
        <f>E81</f>
        <v>0.57999999999999996</v>
      </c>
    </row>
    <row r="82" spans="2:6" x14ac:dyDescent="0.25">
      <c r="B82" s="10" t="s">
        <v>35</v>
      </c>
      <c r="C82" s="11" t="s">
        <v>32</v>
      </c>
      <c r="D82" s="11" t="s">
        <v>23</v>
      </c>
      <c r="E82" s="2">
        <v>0.78</v>
      </c>
      <c r="F82" s="6">
        <f>E82</f>
        <v>0.78</v>
      </c>
    </row>
    <row r="110" spans="6:15" ht="15.75" thickBot="1" x14ac:dyDescent="0.3"/>
    <row r="111" spans="6:15" x14ac:dyDescent="0.25">
      <c r="F111" s="31"/>
      <c r="G111" s="32"/>
      <c r="H111" s="32"/>
      <c r="I111" s="32"/>
      <c r="J111" s="32"/>
      <c r="K111" s="32"/>
      <c r="L111" s="32"/>
      <c r="M111" s="32"/>
      <c r="N111" s="32"/>
      <c r="O111" s="33"/>
    </row>
    <row r="112" spans="6:15" x14ac:dyDescent="0.25">
      <c r="F112" s="34"/>
      <c r="G112" s="35"/>
      <c r="H112" s="35"/>
      <c r="I112" s="35"/>
      <c r="J112" s="35"/>
      <c r="K112" s="35"/>
      <c r="L112" s="35"/>
      <c r="M112" s="35"/>
      <c r="N112" s="35"/>
      <c r="O112" s="36"/>
    </row>
    <row r="113" spans="6:15" x14ac:dyDescent="0.25">
      <c r="F113" s="34"/>
      <c r="G113" s="35"/>
      <c r="H113" s="35"/>
      <c r="I113" s="35"/>
      <c r="J113" s="35"/>
      <c r="K113" s="35"/>
      <c r="L113" s="35"/>
      <c r="M113" s="35"/>
      <c r="N113" s="35"/>
      <c r="O113" s="36"/>
    </row>
    <row r="114" spans="6:15" x14ac:dyDescent="0.25">
      <c r="F114" s="34"/>
      <c r="G114" s="35"/>
      <c r="H114" s="35"/>
      <c r="I114" s="35"/>
      <c r="J114" s="35"/>
      <c r="K114" s="35"/>
      <c r="L114" s="35"/>
      <c r="M114" s="35"/>
      <c r="N114" s="35"/>
      <c r="O114" s="36"/>
    </row>
    <row r="115" spans="6:15" x14ac:dyDescent="0.25">
      <c r="F115" s="34"/>
      <c r="G115" s="35"/>
      <c r="H115" s="35"/>
      <c r="I115" s="35"/>
      <c r="J115" s="35"/>
      <c r="K115" s="35"/>
      <c r="L115" s="35"/>
      <c r="M115" s="35"/>
      <c r="N115" s="35"/>
      <c r="O115" s="36"/>
    </row>
    <row r="116" spans="6:15" x14ac:dyDescent="0.25">
      <c r="F116" s="34"/>
      <c r="G116" s="35"/>
      <c r="H116" s="35"/>
      <c r="I116" s="35"/>
      <c r="J116" s="35"/>
      <c r="K116" s="35"/>
      <c r="L116" s="35"/>
      <c r="M116" s="35"/>
      <c r="N116" s="35"/>
      <c r="O116" s="36"/>
    </row>
    <row r="117" spans="6:15" x14ac:dyDescent="0.25">
      <c r="F117" s="34"/>
      <c r="G117" s="35"/>
      <c r="H117" s="35"/>
      <c r="I117" s="35"/>
      <c r="J117" s="35"/>
      <c r="K117" s="35"/>
      <c r="L117" s="35"/>
      <c r="M117" s="35"/>
      <c r="N117" s="35"/>
      <c r="O117" s="36"/>
    </row>
    <row r="118" spans="6:15" x14ac:dyDescent="0.25">
      <c r="F118" s="34"/>
      <c r="G118" s="35"/>
      <c r="H118" s="35"/>
      <c r="I118" s="35"/>
      <c r="J118" s="35"/>
      <c r="K118" s="35"/>
      <c r="L118" s="35"/>
      <c r="M118" s="35"/>
      <c r="N118" s="35"/>
      <c r="O118" s="36"/>
    </row>
    <row r="119" spans="6:15" x14ac:dyDescent="0.25">
      <c r="F119" s="34"/>
      <c r="G119" s="35"/>
      <c r="H119" s="35"/>
      <c r="I119" s="35"/>
      <c r="J119" s="35"/>
      <c r="K119" s="35"/>
      <c r="L119" s="35"/>
      <c r="M119" s="35"/>
      <c r="N119" s="35"/>
      <c r="O119" s="36"/>
    </row>
    <row r="120" spans="6:15" x14ac:dyDescent="0.25">
      <c r="F120" s="34"/>
      <c r="G120" s="35"/>
      <c r="H120" s="35"/>
      <c r="I120" s="35"/>
      <c r="J120" s="35"/>
      <c r="K120" s="35"/>
      <c r="L120" s="35"/>
      <c r="M120" s="35"/>
      <c r="N120" s="35"/>
      <c r="O120" s="36"/>
    </row>
    <row r="121" spans="6:15" x14ac:dyDescent="0.25">
      <c r="F121" s="34"/>
      <c r="G121" s="35"/>
      <c r="H121" s="35"/>
      <c r="I121" s="35"/>
      <c r="J121" s="35"/>
      <c r="K121" s="35"/>
      <c r="L121" s="35"/>
      <c r="M121" s="35"/>
      <c r="N121" s="35"/>
      <c r="O121" s="36"/>
    </row>
    <row r="122" spans="6:15" x14ac:dyDescent="0.25">
      <c r="F122" s="34"/>
      <c r="G122" s="35"/>
      <c r="H122" s="35"/>
      <c r="I122" s="35"/>
      <c r="J122" s="35"/>
      <c r="K122" s="35"/>
      <c r="L122" s="35"/>
      <c r="M122" s="35"/>
      <c r="N122" s="35"/>
      <c r="O122" s="36"/>
    </row>
    <row r="123" spans="6:15" x14ac:dyDescent="0.25">
      <c r="F123" s="34"/>
      <c r="G123" s="35"/>
      <c r="H123" s="35"/>
      <c r="I123" s="35"/>
      <c r="J123" s="35"/>
      <c r="K123" s="35"/>
      <c r="L123" s="35"/>
      <c r="M123" s="35"/>
      <c r="N123" s="35"/>
      <c r="O123" s="36"/>
    </row>
    <row r="124" spans="6:15" x14ac:dyDescent="0.25">
      <c r="F124" s="34"/>
      <c r="G124" s="35"/>
      <c r="H124" s="35"/>
      <c r="I124" s="35"/>
      <c r="J124" s="35"/>
      <c r="K124" s="35"/>
      <c r="L124" s="35"/>
      <c r="M124" s="35"/>
      <c r="N124" s="35"/>
      <c r="O124" s="36"/>
    </row>
    <row r="125" spans="6:15" x14ac:dyDescent="0.25">
      <c r="F125" s="34"/>
      <c r="G125" s="35"/>
      <c r="H125" s="35"/>
      <c r="I125" s="35"/>
      <c r="J125" s="35"/>
      <c r="K125" s="35"/>
      <c r="L125" s="35"/>
      <c r="M125" s="35"/>
      <c r="N125" s="35"/>
      <c r="O125" s="36"/>
    </row>
    <row r="126" spans="6:15" x14ac:dyDescent="0.25">
      <c r="F126" s="34"/>
      <c r="G126" s="35"/>
      <c r="H126" s="35"/>
      <c r="I126" s="35"/>
      <c r="J126" s="35"/>
      <c r="K126" s="35"/>
      <c r="L126" s="35"/>
      <c r="M126" s="35"/>
      <c r="N126" s="35"/>
      <c r="O126" s="36"/>
    </row>
    <row r="127" spans="6:15" x14ac:dyDescent="0.25">
      <c r="F127" s="34"/>
      <c r="G127" s="35"/>
      <c r="H127" s="35"/>
      <c r="I127" s="35"/>
      <c r="J127" s="35"/>
      <c r="K127" s="35"/>
      <c r="L127" s="35"/>
      <c r="M127" s="35"/>
      <c r="N127" s="35"/>
      <c r="O127" s="36"/>
    </row>
    <row r="128" spans="6:15" x14ac:dyDescent="0.25">
      <c r="F128" s="34"/>
      <c r="G128" s="35"/>
      <c r="H128" s="35"/>
      <c r="I128" s="35"/>
      <c r="J128" s="35"/>
      <c r="K128" s="35"/>
      <c r="L128" s="35"/>
      <c r="M128" s="35"/>
      <c r="N128" s="35"/>
      <c r="O128" s="36"/>
    </row>
    <row r="129" spans="6:15" x14ac:dyDescent="0.25">
      <c r="F129" s="34"/>
      <c r="G129" s="35"/>
      <c r="H129" s="35"/>
      <c r="I129" s="35"/>
      <c r="J129" s="35"/>
      <c r="K129" s="35"/>
      <c r="L129" s="35"/>
      <c r="M129" s="35"/>
      <c r="N129" s="35"/>
      <c r="O129" s="36"/>
    </row>
    <row r="130" spans="6:15" x14ac:dyDescent="0.25">
      <c r="F130" s="34"/>
      <c r="G130" s="35"/>
      <c r="H130" s="35"/>
      <c r="I130" s="35"/>
      <c r="J130" s="35"/>
      <c r="K130" s="35"/>
      <c r="L130" s="35"/>
      <c r="M130" s="35"/>
      <c r="N130" s="35"/>
      <c r="O130" s="36"/>
    </row>
    <row r="131" spans="6:15" x14ac:dyDescent="0.25">
      <c r="F131" s="34"/>
      <c r="G131" s="35"/>
      <c r="H131" s="35"/>
      <c r="I131" s="35"/>
      <c r="J131" s="35"/>
      <c r="K131" s="35"/>
      <c r="L131" s="35"/>
      <c r="M131" s="35"/>
      <c r="N131" s="35"/>
      <c r="O131" s="36"/>
    </row>
    <row r="132" spans="6:15" ht="15.75" thickBot="1" x14ac:dyDescent="0.3">
      <c r="F132" s="37"/>
      <c r="G132" s="38"/>
      <c r="H132" s="38"/>
      <c r="I132" s="38"/>
      <c r="J132" s="38"/>
      <c r="K132" s="38"/>
      <c r="L132" s="38"/>
      <c r="M132" s="38"/>
      <c r="N132" s="38"/>
      <c r="O132" s="39"/>
    </row>
  </sheetData>
  <mergeCells count="17">
    <mergeCell ref="O4:W6"/>
    <mergeCell ref="B39:F43"/>
    <mergeCell ref="B57:E57"/>
    <mergeCell ref="B69:E70"/>
    <mergeCell ref="B63:E64"/>
    <mergeCell ref="E45:E46"/>
    <mergeCell ref="C45:C46"/>
    <mergeCell ref="D45:D46"/>
    <mergeCell ref="B45:B46"/>
    <mergeCell ref="F111:O132"/>
    <mergeCell ref="O56:W56"/>
    <mergeCell ref="O68:W68"/>
    <mergeCell ref="P70:X70"/>
    <mergeCell ref="O25:W25"/>
    <mergeCell ref="O26:W26"/>
    <mergeCell ref="P28:X28"/>
    <mergeCell ref="O33:W33"/>
  </mergeCells>
  <conditionalFormatting sqref="Z72:Z80">
    <cfRule type="cellIs" dxfId="1" priority="1" operator="greaterThan">
      <formula>"{=$S$84:$Z$84}"</formula>
    </cfRule>
    <cfRule type="cellIs" dxfId="0" priority="2" operator="equal">
      <formula>"{$S$42:$Z$42}"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geronimo</dc:creator>
  <cp:lastModifiedBy>Luis Geronimo Montes Barreras</cp:lastModifiedBy>
  <dcterms:created xsi:type="dcterms:W3CDTF">2015-06-05T18:19:34Z</dcterms:created>
  <dcterms:modified xsi:type="dcterms:W3CDTF">2021-03-24T23:17:38Z</dcterms:modified>
</cp:coreProperties>
</file>