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2.Redes Neuronales\03.6-Chapter 10- Application to the Financial Markets\"/>
    </mc:Choice>
  </mc:AlternateContent>
  <xr:revisionPtr revIDLastSave="0" documentId="8_{D5987951-98A3-49DE-854F-C18C8F188C9D}" xr6:coauthVersionLast="46" xr6:coauthVersionMax="46" xr10:uidLastSave="{00000000-0000-0000-0000-000000000000}"/>
  <bookViews>
    <workbookView xWindow="-120" yWindow="-120" windowWidth="29040" windowHeight="15840" xr2:uid="{5F6A0798-C374-4383-96DF-A61F8A7E33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0" i="1"/>
  <c r="M16" i="1"/>
  <c r="M17" i="1"/>
  <c r="M18" i="1"/>
  <c r="M19" i="1"/>
  <c r="M15" i="1"/>
  <c r="M5" i="1"/>
  <c r="M6" i="1"/>
  <c r="M7" i="1"/>
  <c r="M8" i="1"/>
  <c r="M9" i="1"/>
  <c r="M11" i="1"/>
  <c r="M12" i="1"/>
  <c r="M13" i="1"/>
  <c r="M14" i="1"/>
  <c r="M10" i="1"/>
  <c r="I5" i="1"/>
  <c r="J6" i="1"/>
  <c r="J7" i="1"/>
  <c r="J8" i="1"/>
  <c r="J9" i="1"/>
  <c r="J10" i="1"/>
  <c r="J11" i="1"/>
  <c r="J12" i="1"/>
  <c r="J13" i="1"/>
  <c r="I13" i="1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29" i="1" s="1"/>
  <c r="I28" i="1" l="1"/>
  <c r="I24" i="1"/>
  <c r="I20" i="1"/>
  <c r="I16" i="1"/>
  <c r="I12" i="1"/>
  <c r="I8" i="1"/>
  <c r="I27" i="1"/>
  <c r="I23" i="1"/>
  <c r="I19" i="1"/>
  <c r="I15" i="1"/>
  <c r="I11" i="1"/>
  <c r="I7" i="1"/>
  <c r="I26" i="1"/>
  <c r="I22" i="1"/>
  <c r="I18" i="1"/>
  <c r="I14" i="1"/>
  <c r="I10" i="1"/>
  <c r="I6" i="1"/>
  <c r="I25" i="1"/>
  <c r="I21" i="1"/>
  <c r="I17" i="1"/>
  <c r="I9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<sst xmlns="http://schemas.openxmlformats.org/spreadsheetml/2006/main" count="12" uniqueCount="12">
  <si>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</si>
  <si>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</si>
  <si>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</si>
  <si>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</si>
  <si>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</si>
  <si>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</si>
  <si>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Columna1</t>
  </si>
  <si>
    <t>Actual</t>
  </si>
  <si>
    <t>Actual%</t>
  </si>
  <si>
    <t>Prediccion</t>
  </si>
  <si>
    <t>Error</t>
  </si>
  <si>
    <t>Date1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</si>
</sst>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1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1" fontId="2" fillId="0" borderId="0" xfId="1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right"/>
    </xf>
    <xf numFmtId="171" fontId="2" fillId="2" borderId="0" xfId="1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168" fontId="2" fillId="2" borderId="0" xfId="1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168" fontId="2" fillId="3" borderId="0" xfId="1" applyNumberFormat="1" applyFont="1" applyFill="1" applyAlignment="1">
      <alignment horizontal="center" vertical="center"/>
    </xf>
    <xf numFmtId="171" fontId="2" fillId="3" borderId="0" xfId="1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168" fontId="2" fillId="4" borderId="0" xfId="1" applyNumberFormat="1" applyFont="1" applyFill="1" applyAlignment="1">
      <alignment horizontal="center" vertical="center"/>
    </xf>
    <xf numFmtId="171" fontId="2" fillId="4" borderId="0" xfId="1" applyNumberFormat="1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168" fontId="2" fillId="5" borderId="0" xfId="1" applyNumberFormat="1" applyFont="1" applyFill="1" applyAlignment="1">
      <alignment horizontal="center" vertical="center"/>
    </xf>
    <xf numFmtId="171" fontId="2" fillId="5" borderId="0" xfId="1" applyNumberFormat="1" applyFon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14">
    <dxf>
      <font>
        <b/>
      </font>
      <numFmt numFmtId="19" formatCode="dd/mm/yyyy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</font>
      <numFmt numFmtId="171" formatCode="0.0000%"/>
      <alignment horizontal="center" vertical="center" textRotation="0" wrapText="0" indent="0" justifyLastLine="0" shrinkToFit="0" readingOrder="0"/>
    </dxf>
    <dxf>
      <font>
        <b/>
      </font>
      <numFmt numFmtId="171" formatCode="0.0000%"/>
      <alignment horizontal="center" vertical="center" textRotation="0" wrapText="0" indent="0" justifyLastLine="0" shrinkToFit="0" readingOrder="0"/>
    </dxf>
    <dxf>
      <font>
        <b/>
      </font>
      <numFmt numFmtId="171" formatCode="0.0000%"/>
      <alignment horizontal="center" vertical="center" textRotation="0" wrapText="0" indent="0" justifyLastLine="0" shrinkToFit="0" readingOrder="0"/>
    </dxf>
    <dxf>
      <font>
        <b/>
      </font>
      <numFmt numFmtId="171" formatCode="0.0000%"/>
      <alignment horizontal="center" vertical="center" textRotation="0" wrapText="0" indent="0" justifyLastLine="0" shrinkToFit="0" readingOrder="0"/>
    </dxf>
    <dxf>
      <font>
        <b/>
      </font>
      <numFmt numFmtId="168" formatCode="0.0000"/>
      <alignment horizontal="center" vertical="center" textRotation="0" wrapText="0" indent="0" justifyLastLine="0" shrinkToFit="0" readingOrder="0"/>
    </dxf>
    <dxf>
      <font>
        <b/>
      </font>
      <numFmt numFmtId="2" formatCode="0.00"/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  <numFmt numFmtId="19" formatCode="dd/mm/yyyy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09C0B1-87C5-493F-8FE4-03A47AEE207A}" name="Tabla1" displayName="Tabla1" ref="B4:M29" totalsRowShown="0" headerRowDxfId="13" dataDxfId="12">
  <autoFilter ref="B4:M29" xr:uid="{56A65393-E30E-43D5-9367-752FFB5D2634}"/>
  <sortState xmlns:xlrd2="http://schemas.microsoft.com/office/spreadsheetml/2017/richdata2" ref="B5:H23">
    <sortCondition ref="B4:B23"/>
  </sortState>
  <tableColumns count="12">
    <tableColumn id="1" xr3:uid="{65A68958-B49D-4A7F-BB37-90955A7B5124}" name="Date1" dataDxfId="11"/>
    <tableColumn id="2" xr3:uid="{4462B93B-FD44-4E8D-A480-FB40A3089ADB}" name="Open" dataDxfId="10"/>
    <tableColumn id="3" xr3:uid="{3DE0175B-B734-4AE0-A3AF-BFEFE24B0D1E}" name="High" dataDxfId="9"/>
    <tableColumn id="4" xr3:uid="{8ACFA86E-DEAC-4E40-ABAA-853F0A863F96}" name="Low" dataDxfId="8"/>
    <tableColumn id="5" xr3:uid="{8B407EAA-D75D-40FA-8F66-E534269CDED5}" name="Close" dataDxfId="7"/>
    <tableColumn id="6" xr3:uid="{1B6358DB-7D55-46DD-BBA0-BACEE9FA66E1}" name="Date" dataDxfId="0"/>
    <tableColumn id="7" xr3:uid="{3F916113-8CA9-4BA6-B482-45763250C188}" name="Adj Close" dataDxfId="6"/>
    <tableColumn id="8" xr3:uid="{C482E0DC-72F6-4B34-9F42-323FFA401ACB}" name="Actual" dataDxfId="5" dataCellStyle="Porcentaje">
      <calculatedColumnFormula>Tabla1[[#This Row],[Actual%]]</calculatedColumnFormula>
    </tableColumn>
    <tableColumn id="9" xr3:uid="{20DF75DB-05E1-4CDD-A370-218D46211060}" name="Actual%" dataDxfId="4" dataCellStyle="Porcentaje">
      <calculatedColumnFormula>(Tabla1[[#This Row],[Adj Close]]-H4)/H4</calculatedColumnFormula>
    </tableColumn>
    <tableColumn id="10" xr3:uid="{A4413F11-A7D9-4DB6-A587-DDD896C1EFA3}" name="Prediccion" dataDxfId="3" dataCellStyle="Porcentaje"/>
    <tableColumn id="11" xr3:uid="{01FF4678-4471-4292-B285-923810FF132C}" name="Error" dataDxfId="2" dataCellStyle="Porcentaje"/>
    <tableColumn id="12" xr3:uid="{976A128C-D274-4EC0-9796-C1AF44880A86}" name="Columna1" dataDxfId="1" dataCellStyle="Porcentaje">
      <calculatedColumnFormula>3.26974328855134/100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222C-11A2-4FF6-AE38-A6475A29765B}">
  <dimension ref="B4:N29"/>
  <sheetViews>
    <sheetView tabSelected="1" topLeftCell="B1" zoomScale="115" zoomScaleNormal="115" workbookViewId="0">
      <selection activeCell="K5" sqref="K5"/>
    </sheetView>
  </sheetViews>
  <sheetFormatPr baseColWidth="10" defaultRowHeight="15" x14ac:dyDescent="0.25"/>
  <cols>
    <col min="2" max="10" width="14.28515625" customWidth="1"/>
    <col min="11" max="11" width="11.42578125" customWidth="1"/>
  </cols>
  <sheetData>
    <row r="4" spans="2:14" x14ac:dyDescent="0.25">
      <c r="B4" s="2" t="s">
        <v>11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0</v>
      </c>
      <c r="H4" s="2" t="s">
        <v>5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6</v>
      </c>
    </row>
    <row r="5" spans="2:14" x14ac:dyDescent="0.25">
      <c r="B5" s="10">
        <v>44319</v>
      </c>
      <c r="C5" s="11">
        <v>4191.9799800000001</v>
      </c>
      <c r="D5" s="11">
        <v>4209.3901370000003</v>
      </c>
      <c r="E5" s="11">
        <v>4188.0297849999997</v>
      </c>
      <c r="F5" s="11">
        <v>4192.6601559999999</v>
      </c>
      <c r="G5" s="10">
        <v>44319</v>
      </c>
      <c r="H5" s="12">
        <v>4192.6601559999999</v>
      </c>
      <c r="I5" s="13">
        <f>Tabla1[[#This Row],[Actual%]]</f>
        <v>2.748E-3</v>
      </c>
      <c r="J5" s="14">
        <v>2.748E-3</v>
      </c>
      <c r="K5" s="14">
        <v>-3.0491839999999999E-2</v>
      </c>
      <c r="L5" s="14">
        <v>-3.0491839999999999E-2</v>
      </c>
      <c r="M5" s="14">
        <f>3.26974328855134/100</f>
        <v>3.2697432885513404E-2</v>
      </c>
      <c r="N5" s="1"/>
    </row>
    <row r="6" spans="2:14" x14ac:dyDescent="0.25">
      <c r="B6" s="10">
        <v>44320</v>
      </c>
      <c r="C6" s="11">
        <v>4179.0400390000004</v>
      </c>
      <c r="D6" s="11">
        <v>4179.0400390000004</v>
      </c>
      <c r="E6" s="11">
        <v>4128.5898440000001</v>
      </c>
      <c r="F6" s="11">
        <v>4164.6601559999999</v>
      </c>
      <c r="G6" s="10">
        <v>44320</v>
      </c>
      <c r="H6" s="12">
        <v>4164.6601559999999</v>
      </c>
      <c r="I6" s="13">
        <f>Tabla1[[#This Row],[Actual%]]</f>
        <v>-6.6783376086253917E-3</v>
      </c>
      <c r="J6" s="14">
        <f>(Tabla1[[#This Row],[Adj Close]]-H5)/H5</f>
        <v>-6.6783376086253917E-3</v>
      </c>
      <c r="K6" s="14">
        <v>6.1161E-2</v>
      </c>
      <c r="L6" s="14">
        <v>6.1161E-2</v>
      </c>
      <c r="M6" s="14">
        <f t="shared" ref="M5:M29" si="0">3.26974328855134/100</f>
        <v>3.2697432885513404E-2</v>
      </c>
      <c r="N6" s="1"/>
    </row>
    <row r="7" spans="2:14" x14ac:dyDescent="0.25">
      <c r="B7" s="10">
        <v>44321</v>
      </c>
      <c r="C7" s="11">
        <v>4177.0600590000004</v>
      </c>
      <c r="D7" s="11">
        <v>4187.7202150000003</v>
      </c>
      <c r="E7" s="11">
        <v>4160.9399409999996</v>
      </c>
      <c r="F7" s="11">
        <v>4167.5898440000001</v>
      </c>
      <c r="G7" s="10">
        <v>44321</v>
      </c>
      <c r="H7" s="12">
        <v>4167.5898440000001</v>
      </c>
      <c r="I7" s="13">
        <f>Tabla1[[#This Row],[Actual%]]</f>
        <v>7.0346388186786051E-4</v>
      </c>
      <c r="J7" s="14">
        <f>(Tabla1[[#This Row],[Adj Close]]-H6)/H6</f>
        <v>7.0346388186786051E-4</v>
      </c>
      <c r="K7" s="14">
        <v>-1.8118886000000001E-2</v>
      </c>
      <c r="L7" s="14">
        <v>-1.8118886000000001E-2</v>
      </c>
      <c r="M7" s="14">
        <f t="shared" si="0"/>
        <v>3.2697432885513404E-2</v>
      </c>
      <c r="N7" s="1"/>
    </row>
    <row r="8" spans="2:14" x14ac:dyDescent="0.25">
      <c r="B8" s="10">
        <v>44322</v>
      </c>
      <c r="C8" s="11">
        <v>4169.1401370000003</v>
      </c>
      <c r="D8" s="11">
        <v>4202.7001950000003</v>
      </c>
      <c r="E8" s="11">
        <v>4147.330078</v>
      </c>
      <c r="F8" s="11">
        <v>4201.6201170000004</v>
      </c>
      <c r="G8" s="10">
        <v>44322</v>
      </c>
      <c r="H8" s="12">
        <v>4201.6201170000004</v>
      </c>
      <c r="I8" s="13">
        <f>Tabla1[[#This Row],[Actual%]]</f>
        <v>8.1654563605852541E-3</v>
      </c>
      <c r="J8" s="14">
        <f>(Tabla1[[#This Row],[Adj Close]]-H7)/H7</f>
        <v>8.1654563605852541E-3</v>
      </c>
      <c r="K8" s="14">
        <v>-1.8621069000000001E-2</v>
      </c>
      <c r="L8" s="14">
        <v>-1.8621069000000001E-2</v>
      </c>
      <c r="M8" s="14">
        <f t="shared" si="0"/>
        <v>3.2697432885513404E-2</v>
      </c>
      <c r="N8" s="1"/>
    </row>
    <row r="9" spans="2:14" x14ac:dyDescent="0.25">
      <c r="B9" s="10">
        <v>44323</v>
      </c>
      <c r="C9" s="11">
        <v>4210.3398440000001</v>
      </c>
      <c r="D9" s="11">
        <v>4238.0400390000004</v>
      </c>
      <c r="E9" s="11">
        <v>4201.6401370000003</v>
      </c>
      <c r="F9" s="11">
        <v>4232.6000979999999</v>
      </c>
      <c r="G9" s="10">
        <v>44323</v>
      </c>
      <c r="H9" s="12">
        <v>4232.6000979999999</v>
      </c>
      <c r="I9" s="13">
        <f>Tabla1[[#This Row],[Actual%]]</f>
        <v>7.3733417437365847E-3</v>
      </c>
      <c r="J9" s="14">
        <f>(Tabla1[[#This Row],[Adj Close]]-H8)/H8</f>
        <v>7.3733417437365847E-3</v>
      </c>
      <c r="K9" s="14">
        <v>-3.8998899999999998E-4</v>
      </c>
      <c r="L9" s="14">
        <v>-3.8998899999999998E-4</v>
      </c>
      <c r="M9" s="14">
        <f t="shared" si="0"/>
        <v>3.2697432885513404E-2</v>
      </c>
      <c r="N9" s="1"/>
    </row>
    <row r="10" spans="2:14" x14ac:dyDescent="0.25">
      <c r="B10" s="15">
        <v>44326</v>
      </c>
      <c r="C10" s="16">
        <v>4228.2900390000004</v>
      </c>
      <c r="D10" s="16">
        <v>4236.3901370000003</v>
      </c>
      <c r="E10" s="16">
        <v>4188.1298829999996</v>
      </c>
      <c r="F10" s="16">
        <v>4188.4301759999998</v>
      </c>
      <c r="G10" s="15">
        <v>44326</v>
      </c>
      <c r="H10" s="17">
        <v>4188.4301759999998</v>
      </c>
      <c r="I10" s="18">
        <f>Tabla1[[#This Row],[Actual%]]</f>
        <v>-1.0435647350873364E-2</v>
      </c>
      <c r="J10" s="19">
        <f>(Tabla1[[#This Row],[Adj Close]]-H9)/H9</f>
        <v>-1.0435647350873364E-2</v>
      </c>
      <c r="K10" s="19">
        <v>-7.2923955999999998E-2</v>
      </c>
      <c r="L10" s="19">
        <v>-7.2923955999999998E-2</v>
      </c>
      <c r="M10" s="19">
        <f>4.56582672460099/100</f>
        <v>4.5658267246009902E-2</v>
      </c>
      <c r="N10" s="1"/>
    </row>
    <row r="11" spans="2:14" x14ac:dyDescent="0.25">
      <c r="B11" s="15">
        <v>44327</v>
      </c>
      <c r="C11" s="16">
        <v>4150.3398440000001</v>
      </c>
      <c r="D11" s="16">
        <v>4162.0400390000004</v>
      </c>
      <c r="E11" s="16">
        <v>4111.5297849999997</v>
      </c>
      <c r="F11" s="16">
        <v>4152.1000979999999</v>
      </c>
      <c r="G11" s="15">
        <v>44327</v>
      </c>
      <c r="H11" s="17">
        <v>4152.1000979999999</v>
      </c>
      <c r="I11" s="18">
        <f>Tabla1[[#This Row],[Actual%]]</f>
        <v>-8.6739127724210045E-3</v>
      </c>
      <c r="J11" s="19">
        <f>(Tabla1[[#This Row],[Adj Close]]-H10)/H10</f>
        <v>-8.6739127724210045E-3</v>
      </c>
      <c r="K11" s="19">
        <v>4.7748334000000003E-2</v>
      </c>
      <c r="L11" s="19">
        <v>4.7748334000000003E-2</v>
      </c>
      <c r="M11" s="19">
        <f t="shared" ref="M11:M14" si="1">4.56582672460099/100</f>
        <v>4.5658267246009902E-2</v>
      </c>
      <c r="N11" s="1"/>
    </row>
    <row r="12" spans="2:14" x14ac:dyDescent="0.25">
      <c r="B12" s="15">
        <v>44328</v>
      </c>
      <c r="C12" s="16">
        <v>4130.5498049999997</v>
      </c>
      <c r="D12" s="16">
        <v>4134.7299800000001</v>
      </c>
      <c r="E12" s="16">
        <v>4056.8798830000001</v>
      </c>
      <c r="F12" s="16">
        <v>4063.040039</v>
      </c>
      <c r="G12" s="15">
        <v>44328</v>
      </c>
      <c r="H12" s="17">
        <v>4063.040039</v>
      </c>
      <c r="I12" s="18">
        <f>Tabla1[[#This Row],[Actual%]]</f>
        <v>-2.1449400760569021E-2</v>
      </c>
      <c r="J12" s="19">
        <f>(Tabla1[[#This Row],[Adj Close]]-H11)/H11</f>
        <v>-2.1449400760569021E-2</v>
      </c>
      <c r="K12" s="19">
        <v>-4.5479186999999997E-2</v>
      </c>
      <c r="L12" s="19">
        <v>-4.5479186999999997E-2</v>
      </c>
      <c r="M12" s="19">
        <f t="shared" si="1"/>
        <v>4.5658267246009902E-2</v>
      </c>
      <c r="N12" s="1"/>
    </row>
    <row r="13" spans="2:14" x14ac:dyDescent="0.25">
      <c r="B13" s="15">
        <v>44329</v>
      </c>
      <c r="C13" s="16">
        <v>4074.98999</v>
      </c>
      <c r="D13" s="16">
        <v>4131.580078</v>
      </c>
      <c r="E13" s="16">
        <v>4074.98999</v>
      </c>
      <c r="F13" s="16">
        <v>4112.5</v>
      </c>
      <c r="G13" s="15">
        <v>44329</v>
      </c>
      <c r="H13" s="17">
        <v>4112.5</v>
      </c>
      <c r="I13" s="18">
        <f>Tabla1[[#This Row],[Actual%]]</f>
        <v>1.2173141422493381E-2</v>
      </c>
      <c r="J13" s="19">
        <f>(Tabla1[[#This Row],[Adj Close]]-H12)/H12</f>
        <v>1.2173141422493381E-2</v>
      </c>
      <c r="K13" s="19">
        <v>-2.6718771999999998E-2</v>
      </c>
      <c r="L13" s="19">
        <v>-2.6718771999999998E-2</v>
      </c>
      <c r="M13" s="19">
        <f t="shared" si="1"/>
        <v>4.5658267246009902E-2</v>
      </c>
      <c r="N13" s="1"/>
    </row>
    <row r="14" spans="2:14" x14ac:dyDescent="0.25">
      <c r="B14" s="15">
        <v>44330</v>
      </c>
      <c r="C14" s="16">
        <v>4129.580078</v>
      </c>
      <c r="D14" s="16">
        <v>4183.1298829999996</v>
      </c>
      <c r="E14" s="16">
        <v>4129.580078</v>
      </c>
      <c r="F14" s="16">
        <v>4173.8500979999999</v>
      </c>
      <c r="G14" s="15">
        <v>44330</v>
      </c>
      <c r="H14" s="17">
        <v>4173.8500979999999</v>
      </c>
      <c r="I14" s="18">
        <f>Tabla1[[#This Row],[Actual%]]</f>
        <v>1.4917956960486296E-2</v>
      </c>
      <c r="J14" s="19">
        <f>(Tabla1[[#This Row],[Adj Close]]-H13)/H13</f>
        <v>1.4917956960486296E-2</v>
      </c>
      <c r="K14" s="19">
        <v>-6.5826080000000002E-3</v>
      </c>
      <c r="L14" s="19">
        <v>-6.5826080000000002E-3</v>
      </c>
      <c r="M14" s="19">
        <f t="shared" si="1"/>
        <v>4.5658267246009902E-2</v>
      </c>
      <c r="N14" s="1"/>
    </row>
    <row r="15" spans="2:14" x14ac:dyDescent="0.25">
      <c r="B15" s="20">
        <v>44333</v>
      </c>
      <c r="C15" s="21">
        <v>4169.919922</v>
      </c>
      <c r="D15" s="21">
        <v>4171.919922</v>
      </c>
      <c r="E15" s="21">
        <v>4142.6899409999996</v>
      </c>
      <c r="F15" s="21">
        <v>4163.2900390000004</v>
      </c>
      <c r="G15" s="20">
        <v>44333</v>
      </c>
      <c r="H15" s="22">
        <v>4163.2900390000004</v>
      </c>
      <c r="I15" s="23">
        <f>Tabla1[[#This Row],[Actual%]]</f>
        <v>-2.5300522903444855E-3</v>
      </c>
      <c r="J15" s="24">
        <f>(Tabla1[[#This Row],[Adj Close]]-H14)/H14</f>
        <v>-2.5300522903444855E-3</v>
      </c>
      <c r="K15" s="24">
        <v>-2.5688297999999998E-2</v>
      </c>
      <c r="L15" s="24">
        <v>-2.5688297999999998E-2</v>
      </c>
      <c r="M15" s="24">
        <f>3.57720252661518/100</f>
        <v>3.5772025266151801E-2</v>
      </c>
      <c r="N15" s="1"/>
    </row>
    <row r="16" spans="2:14" x14ac:dyDescent="0.25">
      <c r="B16" s="20">
        <v>44334</v>
      </c>
      <c r="C16" s="21">
        <v>4165.9399409999996</v>
      </c>
      <c r="D16" s="21">
        <v>4169.1499020000001</v>
      </c>
      <c r="E16" s="21">
        <v>4125.9902339999999</v>
      </c>
      <c r="F16" s="21">
        <v>4127.830078</v>
      </c>
      <c r="G16" s="20">
        <v>44334</v>
      </c>
      <c r="H16" s="22">
        <v>4127.830078</v>
      </c>
      <c r="I16" s="23">
        <f>Tabla1[[#This Row],[Actual%]]</f>
        <v>-8.5172929745047903E-3</v>
      </c>
      <c r="J16" s="24">
        <f>(Tabla1[[#This Row],[Adj Close]]-H15)/H15</f>
        <v>-8.5172929745047903E-3</v>
      </c>
      <c r="K16" s="24">
        <v>6.7434729999999998E-2</v>
      </c>
      <c r="L16" s="24">
        <v>6.7434729999999998E-2</v>
      </c>
      <c r="M16" s="24">
        <f t="shared" ref="M16:M19" si="2">3.57720252661518/100</f>
        <v>3.5772025266151801E-2</v>
      </c>
      <c r="N16" s="1"/>
    </row>
    <row r="17" spans="2:14" x14ac:dyDescent="0.25">
      <c r="B17" s="20">
        <v>44335</v>
      </c>
      <c r="C17" s="21">
        <v>4098.4501950000003</v>
      </c>
      <c r="D17" s="21">
        <v>4116.9301759999998</v>
      </c>
      <c r="E17" s="21">
        <v>4061.4099120000001</v>
      </c>
      <c r="F17" s="21">
        <v>4115.6801759999998</v>
      </c>
      <c r="G17" s="20">
        <v>44335</v>
      </c>
      <c r="H17" s="22">
        <v>4115.6801759999998</v>
      </c>
      <c r="I17" s="23">
        <f>Tabla1[[#This Row],[Actual%]]</f>
        <v>-2.9434113736307027E-3</v>
      </c>
      <c r="J17" s="24">
        <f>(Tabla1[[#This Row],[Adj Close]]-H16)/H16</f>
        <v>-2.9434113736307027E-3</v>
      </c>
      <c r="K17" s="24">
        <v>-3.4507650000000002E-3</v>
      </c>
      <c r="L17" s="24">
        <v>-3.4507650000000002E-3</v>
      </c>
      <c r="M17" s="24">
        <f t="shared" si="2"/>
        <v>3.5772025266151801E-2</v>
      </c>
      <c r="N17" s="1"/>
    </row>
    <row r="18" spans="2:14" x14ac:dyDescent="0.25">
      <c r="B18" s="20">
        <v>44336</v>
      </c>
      <c r="C18" s="21">
        <v>4121.97</v>
      </c>
      <c r="D18" s="21">
        <v>4172.8</v>
      </c>
      <c r="E18" s="21">
        <v>4121.97</v>
      </c>
      <c r="F18" s="21">
        <v>4159.12</v>
      </c>
      <c r="G18" s="20">
        <v>44336</v>
      </c>
      <c r="H18" s="22">
        <v>4159.12</v>
      </c>
      <c r="I18" s="23">
        <f>Tabla1[[#This Row],[Actual%]]</f>
        <v>1.0554713229009669E-2</v>
      </c>
      <c r="J18" s="24">
        <f>(Tabla1[[#This Row],[Adj Close]]-H17)/H17</f>
        <v>1.0554713229009669E-2</v>
      </c>
      <c r="K18" s="24">
        <v>-3.6386779999999998E-3</v>
      </c>
      <c r="L18" s="24">
        <v>-3.6386779999999998E-3</v>
      </c>
      <c r="M18" s="24">
        <f t="shared" si="2"/>
        <v>3.5772025266151801E-2</v>
      </c>
      <c r="N18" s="1"/>
    </row>
    <row r="19" spans="2:14" x14ac:dyDescent="0.25">
      <c r="B19" s="20">
        <v>44337</v>
      </c>
      <c r="C19" s="21">
        <v>4168.6099999999997</v>
      </c>
      <c r="D19" s="21">
        <v>4188.72</v>
      </c>
      <c r="E19" s="21">
        <v>4151.72</v>
      </c>
      <c r="F19" s="21">
        <v>4155.8599999999997</v>
      </c>
      <c r="G19" s="20">
        <v>44337</v>
      </c>
      <c r="H19" s="22">
        <v>4155.8599999999997</v>
      </c>
      <c r="I19" s="23">
        <f>Tabla1[[#This Row],[Actual%]]</f>
        <v>-7.8381965415766277E-4</v>
      </c>
      <c r="J19" s="24">
        <f>(Tabla1[[#This Row],[Adj Close]]-H18)/H18</f>
        <v>-7.8381965415766277E-4</v>
      </c>
      <c r="K19" s="24">
        <v>-3.4142490999999997E-2</v>
      </c>
      <c r="L19" s="24">
        <v>-3.4142490999999997E-2</v>
      </c>
      <c r="M19" s="24">
        <f t="shared" si="2"/>
        <v>3.5772025266151801E-2</v>
      </c>
      <c r="N19" s="1"/>
    </row>
    <row r="20" spans="2:14" x14ac:dyDescent="0.25">
      <c r="B20" s="15">
        <v>44340</v>
      </c>
      <c r="C20" s="16">
        <v>4170.16</v>
      </c>
      <c r="D20" s="16">
        <v>4209.5200000000004</v>
      </c>
      <c r="E20" s="16">
        <v>4170.16</v>
      </c>
      <c r="F20" s="16">
        <v>4197.05</v>
      </c>
      <c r="G20" s="15">
        <v>44340</v>
      </c>
      <c r="H20" s="17">
        <v>4197.05</v>
      </c>
      <c r="I20" s="18">
        <f>Tabla1[[#This Row],[Actual%]]</f>
        <v>9.9113059631461397E-3</v>
      </c>
      <c r="J20" s="19">
        <f>(Tabla1[[#This Row],[Adj Close]]-H19)/H19</f>
        <v>9.9113059631461397E-3</v>
      </c>
      <c r="K20" s="19">
        <v>-4.8965896000000002E-2</v>
      </c>
      <c r="L20" s="19">
        <v>-4.8965896000000002E-2</v>
      </c>
      <c r="M20" s="19">
        <f>4.16500479255641/100</f>
        <v>4.1650047925564107E-2</v>
      </c>
      <c r="N20" s="1"/>
    </row>
    <row r="21" spans="2:14" x14ac:dyDescent="0.25">
      <c r="B21" s="15">
        <v>44341</v>
      </c>
      <c r="C21" s="16">
        <v>4205.9399999999996</v>
      </c>
      <c r="D21" s="16">
        <v>4213.42</v>
      </c>
      <c r="E21" s="16">
        <v>4182.5200000000004</v>
      </c>
      <c r="F21" s="16">
        <v>4188.13</v>
      </c>
      <c r="G21" s="15">
        <v>44341</v>
      </c>
      <c r="H21" s="17">
        <v>4188.13</v>
      </c>
      <c r="I21" s="18">
        <f>Tabla1[[#This Row],[Actual%]]</f>
        <v>-2.1253022956600641E-3</v>
      </c>
      <c r="J21" s="19">
        <f>(Tabla1[[#This Row],[Adj Close]]-H20)/H20</f>
        <v>-2.1253022956600641E-3</v>
      </c>
      <c r="K21" s="19">
        <v>6.3579069000000002E-2</v>
      </c>
      <c r="L21" s="19">
        <v>6.3579069000000002E-2</v>
      </c>
      <c r="M21" s="19">
        <f t="shared" ref="M21:M24" si="3">4.16500479255641/100</f>
        <v>4.1650047925564107E-2</v>
      </c>
      <c r="N21" s="1"/>
    </row>
    <row r="22" spans="2:14" x14ac:dyDescent="0.25">
      <c r="B22" s="15">
        <v>44342</v>
      </c>
      <c r="C22" s="16">
        <v>4191.59</v>
      </c>
      <c r="D22" s="16">
        <v>4202.6099999999997</v>
      </c>
      <c r="E22" s="16">
        <v>4184.1099999999997</v>
      </c>
      <c r="F22" s="16">
        <v>4195.99</v>
      </c>
      <c r="G22" s="15">
        <v>44342</v>
      </c>
      <c r="H22" s="17">
        <v>4195.99</v>
      </c>
      <c r="I22" s="18">
        <f>Tabla1[[#This Row],[Actual%]]</f>
        <v>1.8767325751587636E-3</v>
      </c>
      <c r="J22" s="19">
        <f>(Tabla1[[#This Row],[Adj Close]]-H21)/H21</f>
        <v>1.8767325751587636E-3</v>
      </c>
      <c r="K22" s="19">
        <v>1.5512799999999999E-3</v>
      </c>
      <c r="L22" s="19">
        <v>1.5512799999999999E-3</v>
      </c>
      <c r="M22" s="19">
        <f t="shared" si="3"/>
        <v>4.1650047925564107E-2</v>
      </c>
      <c r="N22" s="1"/>
    </row>
    <row r="23" spans="2:14" x14ac:dyDescent="0.25">
      <c r="B23" s="15">
        <v>44343</v>
      </c>
      <c r="C23" s="16">
        <v>4201.9399999999996</v>
      </c>
      <c r="D23" s="16">
        <v>4213.38</v>
      </c>
      <c r="E23" s="16">
        <v>4197.78</v>
      </c>
      <c r="F23" s="16">
        <v>4200.88</v>
      </c>
      <c r="G23" s="15">
        <v>44343</v>
      </c>
      <c r="H23" s="17">
        <v>4200.88</v>
      </c>
      <c r="I23" s="18">
        <f>Tabla1[[#This Row],[Actual%]]</f>
        <v>1.1653983922746069E-3</v>
      </c>
      <c r="J23" s="19">
        <f>(Tabla1[[#This Row],[Adj Close]]-H22)/H22</f>
        <v>1.1653983922746069E-3</v>
      </c>
      <c r="K23" s="19">
        <v>-3.9310828999999999E-2</v>
      </c>
      <c r="L23" s="19">
        <v>-3.9310828999999999E-2</v>
      </c>
      <c r="M23" s="19">
        <f t="shared" si="3"/>
        <v>4.1650047925564107E-2</v>
      </c>
      <c r="N23" s="1"/>
    </row>
    <row r="24" spans="2:14" x14ac:dyDescent="0.25">
      <c r="B24" s="15">
        <v>44344</v>
      </c>
      <c r="C24" s="16"/>
      <c r="D24" s="16"/>
      <c r="E24" s="16"/>
      <c r="F24" s="16"/>
      <c r="G24" s="15">
        <v>44344</v>
      </c>
      <c r="H24" s="17">
        <v>4310.8999999999996</v>
      </c>
      <c r="I24" s="18">
        <f>Tabla1[[#This Row],[Actual%]]</f>
        <v>2.6189750718896881E-2</v>
      </c>
      <c r="J24" s="19">
        <f>(Tabla1[[#This Row],[Adj Close]]-H23)/H23</f>
        <v>2.6189750718896881E-2</v>
      </c>
      <c r="K24" s="19">
        <v>0</v>
      </c>
      <c r="L24" s="19">
        <v>0</v>
      </c>
      <c r="M24" s="19">
        <f t="shared" si="3"/>
        <v>4.1650047925564107E-2</v>
      </c>
      <c r="N24" s="1"/>
    </row>
    <row r="25" spans="2:14" x14ac:dyDescent="0.25">
      <c r="B25" s="5">
        <v>44347</v>
      </c>
      <c r="C25" s="6"/>
      <c r="D25" s="6"/>
      <c r="E25" s="6"/>
      <c r="F25" s="6"/>
      <c r="G25" s="5">
        <v>44347</v>
      </c>
      <c r="H25" s="8">
        <v>4661.4399999999996</v>
      </c>
      <c r="I25" s="9">
        <f>Tabla1[[#This Row],[Actual%]]</f>
        <v>8.131480665290311E-2</v>
      </c>
      <c r="J25" s="7">
        <f>(Tabla1[[#This Row],[Adj Close]]-H24)/H24</f>
        <v>8.131480665290311E-2</v>
      </c>
      <c r="K25" s="4">
        <v>0</v>
      </c>
      <c r="L25" s="4">
        <v>0</v>
      </c>
      <c r="M25" s="4">
        <v>0</v>
      </c>
      <c r="N25" s="1"/>
    </row>
    <row r="26" spans="2:14" x14ac:dyDescent="0.25">
      <c r="B26" s="5">
        <v>44348</v>
      </c>
      <c r="C26" s="6"/>
      <c r="D26" s="6"/>
      <c r="E26" s="6"/>
      <c r="F26" s="6"/>
      <c r="G26" s="5">
        <v>44348</v>
      </c>
      <c r="H26" s="8">
        <v>4150.6099999999997</v>
      </c>
      <c r="I26" s="9">
        <f>Tabla1[[#This Row],[Actual%]]</f>
        <v>-0.1095863080936363</v>
      </c>
      <c r="J26" s="7">
        <f>(Tabla1[[#This Row],[Adj Close]]-H25)/H25</f>
        <v>-0.1095863080936363</v>
      </c>
      <c r="K26" s="4">
        <v>0</v>
      </c>
      <c r="L26" s="4">
        <v>0</v>
      </c>
      <c r="M26" s="4">
        <v>0</v>
      </c>
      <c r="N26" s="1"/>
    </row>
    <row r="27" spans="2:14" x14ac:dyDescent="0.25">
      <c r="B27" s="5">
        <v>44349</v>
      </c>
      <c r="C27" s="6"/>
      <c r="D27" s="6"/>
      <c r="E27" s="6"/>
      <c r="F27" s="6"/>
      <c r="G27" s="5">
        <v>44349</v>
      </c>
      <c r="H27" s="8">
        <v>4114.28</v>
      </c>
      <c r="I27" s="9">
        <f>Tabla1[[#This Row],[Actual%]]</f>
        <v>-8.7529302921739039E-3</v>
      </c>
      <c r="J27" s="7">
        <f>(Tabla1[[#This Row],[Adj Close]]-H26)/H26</f>
        <v>-8.7529302921739039E-3</v>
      </c>
      <c r="K27" s="4">
        <v>0</v>
      </c>
      <c r="L27" s="4">
        <v>0</v>
      </c>
      <c r="M27" s="4">
        <v>0</v>
      </c>
      <c r="N27" s="1"/>
    </row>
    <row r="28" spans="2:14" x14ac:dyDescent="0.25">
      <c r="B28" s="5">
        <v>44350</v>
      </c>
      <c r="C28" s="6"/>
      <c r="D28" s="6"/>
      <c r="E28" s="6"/>
      <c r="F28" s="6"/>
      <c r="G28" s="5">
        <v>44350</v>
      </c>
      <c r="H28" s="8">
        <v>4491.96</v>
      </c>
      <c r="I28" s="9">
        <f>Tabla1[[#This Row],[Actual%]]</f>
        <v>9.1797349718541352E-2</v>
      </c>
      <c r="J28" s="7">
        <f>(Tabla1[[#This Row],[Adj Close]]-H27)/H27</f>
        <v>9.1797349718541352E-2</v>
      </c>
      <c r="K28" s="4">
        <v>0</v>
      </c>
      <c r="L28" s="4">
        <v>0</v>
      </c>
      <c r="M28" s="4">
        <v>0</v>
      </c>
      <c r="N28" s="1"/>
    </row>
    <row r="29" spans="2:14" x14ac:dyDescent="0.25">
      <c r="B29" s="5">
        <v>44351</v>
      </c>
      <c r="C29" s="6"/>
      <c r="D29" s="6"/>
      <c r="E29" s="6"/>
      <c r="F29" s="6"/>
      <c r="G29" s="5">
        <v>44351</v>
      </c>
      <c r="H29" s="8">
        <v>4468.1499999999996</v>
      </c>
      <c r="I29" s="9">
        <f>Tabla1[[#This Row],[Actual%]]</f>
        <v>-5.3005814833614728E-3</v>
      </c>
      <c r="J29" s="7">
        <f>(Tabla1[[#This Row],[Adj Close]]-H28)/H28</f>
        <v>-5.3005814833614728E-3</v>
      </c>
      <c r="K29" s="4">
        <v>0</v>
      </c>
      <c r="L29" s="4">
        <v>0</v>
      </c>
      <c r="M29" s="4">
        <v>0</v>
      </c>
      <c r="N29" s="1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Geronimo Montes Barreras</dc:creator>
  <cp:lastModifiedBy>Luis Geronimo Montes Barreras</cp:lastModifiedBy>
  <dcterms:created xsi:type="dcterms:W3CDTF">2021-05-28T02:48:19Z</dcterms:created>
  <dcterms:modified xsi:type="dcterms:W3CDTF">2021-05-28T05:35:49Z</dcterms:modified>
</cp:coreProperties>
</file>