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2.Redes Neuronales\03.6-Chapter 10- Application to the Financial Markets\"/>
    </mc:Choice>
  </mc:AlternateContent>
  <xr:revisionPtr revIDLastSave="0" documentId="13_ncr:1_{65225F32-9AB6-41F0-9E1A-E8FA15C34FE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I6" i="1" s="1"/>
  <c r="J7" i="1"/>
  <c r="J8" i="1"/>
  <c r="J9" i="1"/>
  <c r="J10" i="1"/>
  <c r="J11" i="1"/>
  <c r="I11" i="1" s="1"/>
  <c r="J12" i="1"/>
  <c r="I12" i="1" s="1"/>
  <c r="J13" i="1"/>
  <c r="I13" i="1" s="1"/>
  <c r="J14" i="1"/>
  <c r="I14" i="1" s="1"/>
  <c r="J15" i="1"/>
  <c r="I15" i="1" s="1"/>
  <c r="J16" i="1"/>
  <c r="J17" i="1"/>
  <c r="J18" i="1"/>
  <c r="J19" i="1"/>
  <c r="I19" i="1" s="1"/>
  <c r="J20" i="1"/>
  <c r="I20" i="1" s="1"/>
  <c r="J21" i="1"/>
  <c r="I21" i="1" s="1"/>
  <c r="J22" i="1"/>
  <c r="I22" i="1" s="1"/>
  <c r="J23" i="1"/>
  <c r="I23" i="1" s="1"/>
  <c r="J24" i="1"/>
  <c r="J25" i="1"/>
  <c r="J26" i="1"/>
  <c r="I26" i="1" s="1"/>
  <c r="J27" i="1"/>
  <c r="I7" i="1"/>
  <c r="I16" i="1"/>
  <c r="I27" i="1"/>
  <c r="I5" i="1"/>
  <c r="I3" i="1"/>
  <c r="I8" i="1"/>
  <c r="I9" i="1"/>
  <c r="I10" i="1"/>
  <c r="I17" i="1"/>
  <c r="I18" i="1"/>
  <c r="I24" i="1"/>
  <c r="I25" i="1"/>
  <c r="I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<sst xmlns="http://schemas.openxmlformats.org/spreadsheetml/2006/main" count="11" uniqueCount="11">
  <si>
    <t>prediccion</t>
  </si>
  <si>
    <t>error</t>
  </si>
  <si>
    <t>actual</t>
  </si>
  <si>
    <t>fecha</t>
  </si>
  <si>
    <t>Date</t>
  </si>
  <si>
    <t>Adj Close</t>
  </si>
  <si>
    <t>Actual</t>
  </si>
  <si>
    <t>Actual%</t>
  </si>
  <si>
    <t>Prediccion</t>
  </si>
  <si>
    <t>Error</t>
  </si>
  <si>
    <t>ErrorGlobal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</si>
</sst>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right"/>
    </xf>
    <xf numFmtId="165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right"/>
    </xf>
    <xf numFmtId="165" fontId="3" fillId="4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right"/>
    </xf>
    <xf numFmtId="165" fontId="3" fillId="5" borderId="1" xfId="1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right"/>
    </xf>
    <xf numFmtId="165" fontId="3" fillId="6" borderId="1" xfId="1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right"/>
    </xf>
    <xf numFmtId="165" fontId="3" fillId="3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5" borderId="6" xfId="1" applyNumberFormat="1" applyFont="1" applyFill="1" applyBorder="1" applyAlignment="1">
      <alignment horizontal="center" vertical="center"/>
    </xf>
    <xf numFmtId="164" fontId="3" fillId="6" borderId="6" xfId="1" applyNumberFormat="1" applyFont="1" applyFill="1" applyBorder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4" fontId="3" fillId="6" borderId="7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right"/>
    </xf>
    <xf numFmtId="165" fontId="3" fillId="6" borderId="8" xfId="1" applyNumberFormat="1" applyFont="1" applyFill="1" applyBorder="1" applyAlignment="1">
      <alignment horizontal="center" vertical="center"/>
    </xf>
    <xf numFmtId="164" fontId="3" fillId="7" borderId="8" xfId="1" applyNumberFormat="1" applyFont="1" applyFill="1" applyBorder="1" applyAlignment="1">
      <alignment horizontal="center" vertical="center"/>
    </xf>
    <xf numFmtId="164" fontId="3" fillId="7" borderId="9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64" fontId="3" fillId="6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%"/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%"/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%"/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S&amp;P500 Cambios porcentuales</a:t>
            </a:r>
            <a:br>
              <a:rPr lang="es-MX"/>
            </a:br>
            <a:r>
              <a:rPr lang="es-MX"/>
              <a:t>RNA con 1 salida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2705995042518803E-2"/>
          <c:y val="0.1312953799724772"/>
          <c:w val="0.91893648135826211"/>
          <c:h val="0.66987174349921041"/>
        </c:manualLayout>
      </c:layout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prediccion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Hoja1!$B$3:$B$26</c:f>
              <c:numCache>
                <c:formatCode>m/d/yyyy</c:formatCode>
                <c:ptCount val="24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</c:numCache>
            </c:numRef>
          </c:cat>
          <c:val>
            <c:numRef>
              <c:f>Hoja1!$C$3:$C$26</c:f>
              <c:numCache>
                <c:formatCode>0.0000%</c:formatCode>
                <c:ptCount val="24"/>
                <c:pt idx="0">
                  <c:v>-5.6065474999999997E-2</c:v>
                </c:pt>
                <c:pt idx="1">
                  <c:v>-4.0680428999999997E-2</c:v>
                </c:pt>
                <c:pt idx="2">
                  <c:v>-6.3130032000000003E-2</c:v>
                </c:pt>
                <c:pt idx="3">
                  <c:v>-5.6118174E-2</c:v>
                </c:pt>
                <c:pt idx="4">
                  <c:v>-4.9141035E-2</c:v>
                </c:pt>
                <c:pt idx="5">
                  <c:v>-5.0004532999999997E-2</c:v>
                </c:pt>
                <c:pt idx="6">
                  <c:v>-5.8530345999999997E-2</c:v>
                </c:pt>
                <c:pt idx="7">
                  <c:v>-5.0733269999999997E-2</c:v>
                </c:pt>
                <c:pt idx="8">
                  <c:v>-6.3876438999999993E-2</c:v>
                </c:pt>
                <c:pt idx="9">
                  <c:v>-4.4659972999999999E-2</c:v>
                </c:pt>
                <c:pt idx="10">
                  <c:v>-5.1189264999999998E-2</c:v>
                </c:pt>
                <c:pt idx="11">
                  <c:v>-6.3214062000000001E-2</c:v>
                </c:pt>
                <c:pt idx="12">
                  <c:v>-6.8509512999999994E-2</c:v>
                </c:pt>
                <c:pt idx="13">
                  <c:v>-5.5788554999999997E-2</c:v>
                </c:pt>
                <c:pt idx="14">
                  <c:v>-3.5304747999999997E-2</c:v>
                </c:pt>
                <c:pt idx="15">
                  <c:v>-2.3037617999999999E-2</c:v>
                </c:pt>
                <c:pt idx="16">
                  <c:v>-5.1913715999999999E-2</c:v>
                </c:pt>
                <c:pt idx="17">
                  <c:v>-7.3197131999999998E-2</c:v>
                </c:pt>
                <c:pt idx="18">
                  <c:v>-4.8402365000000003E-2</c:v>
                </c:pt>
                <c:pt idx="19">
                  <c:v>-3.6349896999999999E-2</c:v>
                </c:pt>
                <c:pt idx="20">
                  <c:v>-5.6068969000000003E-2</c:v>
                </c:pt>
                <c:pt idx="21">
                  <c:v>-8.2691132000000001E-2</c:v>
                </c:pt>
                <c:pt idx="22">
                  <c:v>-0.10963076400000001</c:v>
                </c:pt>
                <c:pt idx="23">
                  <c:v>-0.147092797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1-42A9-9D35-2240B6488634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Hoja1!$B$3:$B$26</c:f>
              <c:numCache>
                <c:formatCode>m/d/yyyy</c:formatCode>
                <c:ptCount val="24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</c:numCache>
            </c:numRef>
          </c:cat>
          <c:val>
            <c:numRef>
              <c:f>Hoja1!$D$3:$D$26</c:f>
              <c:numCache>
                <c:formatCode>0.0000%</c:formatCode>
                <c:ptCount val="24"/>
                <c:pt idx="0">
                  <c:v>2.7480909999999998E-3</c:v>
                </c:pt>
                <c:pt idx="1">
                  <c:v>-6.6783379999999998E-3</c:v>
                </c:pt>
                <c:pt idx="2">
                  <c:v>7.03464E-4</c:v>
                </c:pt>
                <c:pt idx="3">
                  <c:v>8.1654559999999998E-3</c:v>
                </c:pt>
                <c:pt idx="4">
                  <c:v>7.3733419999999997E-3</c:v>
                </c:pt>
                <c:pt idx="5">
                  <c:v>-1.0435646999999999E-2</c:v>
                </c:pt>
                <c:pt idx="6">
                  <c:v>-8.6739130000000001E-3</c:v>
                </c:pt>
                <c:pt idx="7">
                  <c:v>-2.1449401E-2</c:v>
                </c:pt>
                <c:pt idx="8">
                  <c:v>1.2173141E-2</c:v>
                </c:pt>
                <c:pt idx="9">
                  <c:v>1.4917957000000001E-2</c:v>
                </c:pt>
                <c:pt idx="10">
                  <c:v>-2.5300520000000001E-3</c:v>
                </c:pt>
                <c:pt idx="11">
                  <c:v>-8.5172930000000004E-3</c:v>
                </c:pt>
                <c:pt idx="12">
                  <c:v>-2.9434109999999999E-3</c:v>
                </c:pt>
                <c:pt idx="13">
                  <c:v>1.0554713E-2</c:v>
                </c:pt>
                <c:pt idx="14">
                  <c:v>-7.8381999999999996E-4</c:v>
                </c:pt>
                <c:pt idx="15">
                  <c:v>9.9113059999999999E-3</c:v>
                </c:pt>
                <c:pt idx="16">
                  <c:v>-2.1253019999999999E-3</c:v>
                </c:pt>
                <c:pt idx="17">
                  <c:v>1.876733E-3</c:v>
                </c:pt>
                <c:pt idx="18">
                  <c:v>1.165398E-3</c:v>
                </c:pt>
                <c:pt idx="19">
                  <c:v>-3.6349896999999999E-2</c:v>
                </c:pt>
                <c:pt idx="20">
                  <c:v>-5.6068969000000003E-2</c:v>
                </c:pt>
                <c:pt idx="21">
                  <c:v>-8.2691132000000001E-2</c:v>
                </c:pt>
                <c:pt idx="22">
                  <c:v>-0.10963076400000001</c:v>
                </c:pt>
                <c:pt idx="23">
                  <c:v>-0.147092797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1-42A9-9D35-2240B6488634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Hoja1!$B$3:$B$26</c:f>
              <c:numCache>
                <c:formatCode>m/d/yyyy</c:formatCode>
                <c:ptCount val="24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</c:numCache>
            </c:numRef>
          </c:cat>
          <c:val>
            <c:numRef>
              <c:f>Hoja1!$E$3:$E$26</c:f>
              <c:numCache>
                <c:formatCode>0.0000%</c:formatCode>
                <c:ptCount val="24"/>
                <c:pt idx="0">
                  <c:v>5.8813565999999998E-2</c:v>
                </c:pt>
                <c:pt idx="1">
                  <c:v>3.4002091999999998E-2</c:v>
                </c:pt>
                <c:pt idx="2">
                  <c:v>6.3833496000000003E-2</c:v>
                </c:pt>
                <c:pt idx="3">
                  <c:v>6.4283629999999994E-2</c:v>
                </c:pt>
                <c:pt idx="4">
                  <c:v>5.6514375999999998E-2</c:v>
                </c:pt>
                <c:pt idx="5">
                  <c:v>3.9568884999999998E-2</c:v>
                </c:pt>
                <c:pt idx="6">
                  <c:v>4.9856432999999999E-2</c:v>
                </c:pt>
                <c:pt idx="7">
                  <c:v>2.9283869000000001E-2</c:v>
                </c:pt>
                <c:pt idx="8">
                  <c:v>7.6049580000000006E-2</c:v>
                </c:pt>
                <c:pt idx="9">
                  <c:v>5.9577930000000001E-2</c:v>
                </c:pt>
                <c:pt idx="10">
                  <c:v>4.8659213E-2</c:v>
                </c:pt>
                <c:pt idx="11">
                  <c:v>5.4696768999999999E-2</c:v>
                </c:pt>
                <c:pt idx="12">
                  <c:v>6.5566102000000001E-2</c:v>
                </c:pt>
                <c:pt idx="13">
                  <c:v>6.6343268999999996E-2</c:v>
                </c:pt>
                <c:pt idx="14">
                  <c:v>3.4520927999999999E-2</c:v>
                </c:pt>
                <c:pt idx="15">
                  <c:v>3.2948923999999997E-2</c:v>
                </c:pt>
                <c:pt idx="16">
                  <c:v>4.9788414000000003E-2</c:v>
                </c:pt>
                <c:pt idx="17">
                  <c:v>7.5073865000000004E-2</c:v>
                </c:pt>
                <c:pt idx="18">
                  <c:v>4.9567763000000001E-2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1-42A9-9D35-2240B648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195615"/>
        <c:axId val="682201023"/>
      </c:lineChart>
      <c:dateAx>
        <c:axId val="6821956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201023"/>
        <c:crosses val="autoZero"/>
        <c:auto val="1"/>
        <c:lblOffset val="100"/>
        <c:baseTimeUnit val="days"/>
      </c:dateAx>
      <c:valAx>
        <c:axId val="6822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21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S&amp;P500 Cambios porcentuales</a:t>
            </a:r>
            <a:br>
              <a:rPr lang="es-MX" sz="1400"/>
            </a:br>
            <a:r>
              <a:rPr lang="es-MX" sz="1400"/>
              <a:t>RNA con 5 salidas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Prediccion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Hoja1!$G$3:$G$27</c15:sqref>
                  </c15:fullRef>
                </c:ext>
              </c:extLst>
              <c:f>Hoja1!$G$3:$G$24</c:f>
              <c:numCache>
                <c:formatCode>m/d/yyyy</c:formatCode>
                <c:ptCount val="22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44347</c:v>
                </c:pt>
                <c:pt idx="2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Hoja1!$K$3:$K$27</c15:sqref>
                  </c15:fullRef>
                </c:ext>
              </c:extLst>
              <c:f>Hoja1!$K$3:$K$24</c:f>
              <c:numCache>
                <c:formatCode>0.0000%</c:formatCode>
                <c:ptCount val="22"/>
                <c:pt idx="0">
                  <c:v>3.3239930000000001E-2</c:v>
                </c:pt>
                <c:pt idx="1">
                  <c:v>-6.7839337999999999E-2</c:v>
                </c:pt>
                <c:pt idx="2">
                  <c:v>1.8822350000000002E-2</c:v>
                </c:pt>
                <c:pt idx="3">
                  <c:v>2.6786526000000001E-2</c:v>
                </c:pt>
                <c:pt idx="4">
                  <c:v>7.7633310000000001E-3</c:v>
                </c:pt>
                <c:pt idx="5">
                  <c:v>6.2488308999999999E-2</c:v>
                </c:pt>
                <c:pt idx="6">
                  <c:v>-5.6422247000000002E-2</c:v>
                </c:pt>
                <c:pt idx="7">
                  <c:v>2.4029787E-2</c:v>
                </c:pt>
                <c:pt idx="8">
                  <c:v>3.8891913E-2</c:v>
                </c:pt>
                <c:pt idx="9">
                  <c:v>2.1500564999999999E-2</c:v>
                </c:pt>
                <c:pt idx="10">
                  <c:v>2.3158245000000001E-2</c:v>
                </c:pt>
                <c:pt idx="11">
                  <c:v>-7.5952022999999994E-2</c:v>
                </c:pt>
                <c:pt idx="12">
                  <c:v>5.0735400000000001E-4</c:v>
                </c:pt>
                <c:pt idx="13">
                  <c:v>1.4193392000000001E-2</c:v>
                </c:pt>
                <c:pt idx="14">
                  <c:v>3.3358671999999999E-2</c:v>
                </c:pt>
                <c:pt idx="15">
                  <c:v>5.8877201999999997E-2</c:v>
                </c:pt>
                <c:pt idx="16">
                  <c:v>-6.5704370999999998E-2</c:v>
                </c:pt>
                <c:pt idx="17">
                  <c:v>3.25452E-4</c:v>
                </c:pt>
                <c:pt idx="18">
                  <c:v>4.0476226999999997E-2</c:v>
                </c:pt>
                <c:pt idx="19">
                  <c:v>2.6190221999999999E-2</c:v>
                </c:pt>
                <c:pt idx="20">
                  <c:v>8.1313824000000007E-2</c:v>
                </c:pt>
                <c:pt idx="21">
                  <c:v>-0.109586604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C-48EE-8CB2-C232E046CD6A}"/>
            </c:ext>
          </c:extLst>
        </c:ser>
        <c:ser>
          <c:idx val="1"/>
          <c:order val="1"/>
          <c:tx>
            <c:strRef>
              <c:f>Hoja1!$J$2</c:f>
              <c:strCache>
                <c:ptCount val="1"/>
                <c:pt idx="0">
                  <c:v>Actual%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Hoja1!$G$3:$G$27</c15:sqref>
                  </c15:fullRef>
                </c:ext>
              </c:extLst>
              <c:f>Hoja1!$G$3:$G$24</c:f>
              <c:numCache>
                <c:formatCode>m/d/yyyy</c:formatCode>
                <c:ptCount val="22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44347</c:v>
                </c:pt>
                <c:pt idx="2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Hoja1!$J$3:$J$27</c15:sqref>
                  </c15:fullRef>
                </c:ext>
              </c:extLst>
              <c:f>Hoja1!$J$3:$J$24</c:f>
              <c:numCache>
                <c:formatCode>0.0000%</c:formatCode>
                <c:ptCount val="22"/>
                <c:pt idx="0">
                  <c:v>2.748E-3</c:v>
                </c:pt>
                <c:pt idx="1">
                  <c:v>-6.6783376086253917E-3</c:v>
                </c:pt>
                <c:pt idx="2">
                  <c:v>7.0346388186786051E-4</c:v>
                </c:pt>
                <c:pt idx="3">
                  <c:v>8.1654563605852541E-3</c:v>
                </c:pt>
                <c:pt idx="4">
                  <c:v>7.3733417437365847E-3</c:v>
                </c:pt>
                <c:pt idx="5">
                  <c:v>-1.0435647350873364E-2</c:v>
                </c:pt>
                <c:pt idx="6">
                  <c:v>-8.6739127724210045E-3</c:v>
                </c:pt>
                <c:pt idx="7">
                  <c:v>-2.1449400760569021E-2</c:v>
                </c:pt>
                <c:pt idx="8">
                  <c:v>1.2173141422493381E-2</c:v>
                </c:pt>
                <c:pt idx="9">
                  <c:v>1.4917956960486296E-2</c:v>
                </c:pt>
                <c:pt idx="10">
                  <c:v>-2.5300522903444855E-3</c:v>
                </c:pt>
                <c:pt idx="11">
                  <c:v>-8.5172929745047903E-3</c:v>
                </c:pt>
                <c:pt idx="12">
                  <c:v>-2.9434113736307027E-3</c:v>
                </c:pt>
                <c:pt idx="13">
                  <c:v>1.0554713229009669E-2</c:v>
                </c:pt>
                <c:pt idx="14">
                  <c:v>-7.8381965415766277E-4</c:v>
                </c:pt>
                <c:pt idx="15">
                  <c:v>9.9113059631461397E-3</c:v>
                </c:pt>
                <c:pt idx="16">
                  <c:v>-2.1253022956600641E-3</c:v>
                </c:pt>
                <c:pt idx="17">
                  <c:v>1.8767325751587636E-3</c:v>
                </c:pt>
                <c:pt idx="18">
                  <c:v>1.1653983922746069E-3</c:v>
                </c:pt>
                <c:pt idx="19">
                  <c:v>2.6189750718896881E-2</c:v>
                </c:pt>
                <c:pt idx="20">
                  <c:v>8.131480665290311E-2</c:v>
                </c:pt>
                <c:pt idx="21">
                  <c:v>-0.1095863080936363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C-48EE-8CB2-C232E046CD6A}"/>
            </c:ext>
          </c:extLst>
        </c:ser>
        <c:ser>
          <c:idx val="2"/>
          <c:order val="2"/>
          <c:tx>
            <c:v>Error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Hoja1!$G$3:$G$27</c15:sqref>
                  </c15:fullRef>
                </c:ext>
              </c:extLst>
              <c:f>Hoja1!$G$3:$G$24</c:f>
              <c:numCache>
                <c:formatCode>m/d/yyyy</c:formatCode>
                <c:ptCount val="22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44333</c:v>
                </c:pt>
                <c:pt idx="11">
                  <c:v>44334</c:v>
                </c:pt>
                <c:pt idx="12">
                  <c:v>44335</c:v>
                </c:pt>
                <c:pt idx="13">
                  <c:v>44336</c:v>
                </c:pt>
                <c:pt idx="14">
                  <c:v>44337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44347</c:v>
                </c:pt>
                <c:pt idx="2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Hoja1!$L$3:$L$27</c15:sqref>
                  </c15:fullRef>
                </c:ext>
              </c:extLst>
              <c:f>Hoja1!$L$3:$L$24</c:f>
              <c:numCache>
                <c:formatCode>0.0000%</c:formatCode>
                <c:ptCount val="22"/>
                <c:pt idx="0">
                  <c:v>-3.0491839999999999E-2</c:v>
                </c:pt>
                <c:pt idx="1">
                  <c:v>6.1161E-2</c:v>
                </c:pt>
                <c:pt idx="2">
                  <c:v>-1.8118886000000001E-2</c:v>
                </c:pt>
                <c:pt idx="3">
                  <c:v>-1.8621069000000001E-2</c:v>
                </c:pt>
                <c:pt idx="4">
                  <c:v>-3.8998899999999998E-4</c:v>
                </c:pt>
                <c:pt idx="5">
                  <c:v>-7.2923955999999998E-2</c:v>
                </c:pt>
                <c:pt idx="6">
                  <c:v>4.7748334000000003E-2</c:v>
                </c:pt>
                <c:pt idx="7">
                  <c:v>-4.5479186999999997E-2</c:v>
                </c:pt>
                <c:pt idx="8">
                  <c:v>-2.6718771999999998E-2</c:v>
                </c:pt>
                <c:pt idx="9">
                  <c:v>-6.5826080000000002E-3</c:v>
                </c:pt>
                <c:pt idx="10">
                  <c:v>-2.5688297999999998E-2</c:v>
                </c:pt>
                <c:pt idx="11">
                  <c:v>6.7434729999999998E-2</c:v>
                </c:pt>
                <c:pt idx="12">
                  <c:v>-3.4507650000000002E-3</c:v>
                </c:pt>
                <c:pt idx="13">
                  <c:v>-3.6386779999999998E-3</c:v>
                </c:pt>
                <c:pt idx="14">
                  <c:v>-3.4142490999999997E-2</c:v>
                </c:pt>
                <c:pt idx="15">
                  <c:v>-4.8965896000000002E-2</c:v>
                </c:pt>
                <c:pt idx="16">
                  <c:v>6.3579069000000002E-2</c:v>
                </c:pt>
                <c:pt idx="17">
                  <c:v>1.5512799999999999E-3</c:v>
                </c:pt>
                <c:pt idx="18">
                  <c:v>-3.9310828999999999E-2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C-48EE-8CB2-C232E046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51120"/>
        <c:axId val="239352784"/>
      </c:lineChart>
      <c:dateAx>
        <c:axId val="23935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352784"/>
        <c:crosses val="autoZero"/>
        <c:auto val="1"/>
        <c:lblOffset val="100"/>
        <c:baseTimeUnit val="days"/>
      </c:dateAx>
      <c:valAx>
        <c:axId val="2393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35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184373</xdr:colOff>
      <xdr:row>28</xdr:row>
      <xdr:rowOff>110067</xdr:rowOff>
    </xdr:from>
    <xdr:to>
      <xdr:col>14</xdr:col>
      <xdr:colOff>35277</xdr:colOff>
      <xdr:row>56</xdr:row>
      <xdr:rowOff>69627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41858C-D80B-4AE9-BD5D-31CA4F5E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172672</xdr:colOff>
      <xdr:row>56</xdr:row>
      <xdr:rowOff>180841</xdr:rowOff>
    </xdr:from>
    <xdr:to>
      <xdr:col>13</xdr:col>
      <xdr:colOff>607115</xdr:colOff>
      <xdr:row>84</xdr:row>
      <xdr:rowOff>124653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32FCCA-A7B1-40DF-AC42-0F17EEA83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keGraf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1AA93-C3F1-4D43-A64C-ADCFDCE3CCA3}" name="Tabla1" displayName="Tabla1" ref="B2:E26" totalsRowShown="0" headerRowDxfId="18" dataDxfId="16" headerRowBorderDxfId="17" tableBorderDxfId="15" totalsRowBorderDxfId="14">
  <autoFilter ref="B2:E26" xr:uid="{101AA219-34B5-4F03-BD2B-BDAF707B61F9}"/>
  <tableColumns count="4">
    <tableColumn id="1" xr3:uid="{2BA7D737-CB06-4181-AA4B-B46A1F9540A2}" name="fecha" dataDxfId="13"/>
    <tableColumn id="2" xr3:uid="{88BD61F4-93F6-412E-AC60-3AE5B6FC89F7}" name="prediccion" dataDxfId="12" dataCellStyle="Porcentaje"/>
    <tableColumn id="3" xr3:uid="{01AF2FE1-B3FE-443B-BBED-D48272CDD3DF}" name="actual" dataDxfId="11" dataCellStyle="Porcentaje"/>
    <tableColumn id="4" xr3:uid="{3BA6F915-5015-4E52-8153-2856873E7533}" name="error" dataDxfId="10" dataCellStyle="Porcentaje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B5AA4-8FDC-4E6D-A219-EC283E98D248}" name="Tabla2" displayName="Tabla2" ref="G2:M27" totalsRowShown="0" headerRowDxfId="9" headerRowBorderDxfId="7" tableBorderDxfId="8">
  <autoFilter ref="G2:M27" xr:uid="{52B554A4-3325-4231-BCCB-87217D76312C}"/>
  <tableColumns count="7">
    <tableColumn id="1" xr3:uid="{2BD8C45C-7CDF-46BF-AAE9-A3F2EBE059C4}" name="Date" dataDxfId="6"/>
    <tableColumn id="2" xr3:uid="{C77F7141-346A-4045-8EE5-E7D189333E08}" name="Adj Close" dataDxfId="5"/>
    <tableColumn id="3" xr3:uid="{72034D98-6123-4433-B85E-E58957AB4C90}" name="Actual" dataDxfId="4" dataCellStyle="Porcentaje">
      <calculatedColumnFormula>Tabla2[[#This Row],[Actual%]]</calculatedColumnFormula>
    </tableColumn>
    <tableColumn id="4" xr3:uid="{29219F48-B595-40C2-8CAC-EA90AB762F57}" name="Actual%" dataDxfId="3" dataCellStyle="Porcentaje">
      <calculatedColumnFormula>([1]!Tabla1[[#This Row],[Adj Close]]-H2)/H2</calculatedColumnFormula>
    </tableColumn>
    <tableColumn id="5" xr3:uid="{0336B914-FD92-449B-9B2C-B3D4787729DA}" name="Prediccion" dataDxfId="2" dataCellStyle="Porcentaje"/>
    <tableColumn id="6" xr3:uid="{6094E2D2-9661-4EAB-8D59-23CF67F0480B}" name="Error" dataDxfId="1" dataCellStyle="Porcentaje"/>
    <tableColumn id="7" xr3:uid="{FCFBB13E-FE6A-4D1A-8770-33CCF1EA833A}" name="ErrorGlobal" dataDxfId="0" dataCellStyle="Porcentaj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7"/>
  <sheetViews>
    <sheetView tabSelected="1" topLeftCell="A52" zoomScale="115" zoomScaleNormal="115" workbookViewId="0">
      <selection activeCell="O65" sqref="O65"/>
    </sheetView>
  </sheetViews>
  <sheetFormatPr baseColWidth="10" defaultColWidth="9.140625" defaultRowHeight="15" x14ac:dyDescent="0.25"/>
  <cols>
    <col min="2" max="4" width="18.85546875" customWidth="1"/>
    <col min="5" max="5" width="18.7109375" customWidth="1"/>
    <col min="7" max="13" width="16.28515625" customWidth="1"/>
    <col min="15" max="15" width="15.7109375" customWidth="1"/>
    <col min="25" max="25" width="9.140625" customWidth="1"/>
    <col min="26" max="26" width="17.42578125" customWidth="1"/>
    <col min="27" max="32" width="13.28515625" customWidth="1"/>
  </cols>
  <sheetData>
    <row r="2" spans="2:15" ht="19.5" thickBot="1" x14ac:dyDescent="0.3">
      <c r="B2" s="1" t="s">
        <v>3</v>
      </c>
      <c r="C2" s="2" t="s">
        <v>0</v>
      </c>
      <c r="D2" s="2" t="s">
        <v>2</v>
      </c>
      <c r="E2" s="3" t="s">
        <v>1</v>
      </c>
      <c r="G2" s="38" t="s">
        <v>4</v>
      </c>
      <c r="H2" s="39" t="s">
        <v>5</v>
      </c>
      <c r="I2" s="39" t="s">
        <v>6</v>
      </c>
      <c r="J2" s="39" t="s">
        <v>7</v>
      </c>
      <c r="K2" s="39" t="s">
        <v>8</v>
      </c>
      <c r="L2" s="39" t="s">
        <v>9</v>
      </c>
      <c r="M2" s="40" t="s">
        <v>10</v>
      </c>
    </row>
    <row r="3" spans="2:15" ht="18.75" x14ac:dyDescent="0.3">
      <c r="B3" s="4">
        <v>44319</v>
      </c>
      <c r="C3" s="6">
        <v>-5.6065474999999997E-2</v>
      </c>
      <c r="D3" s="6">
        <v>2.7480909999999998E-3</v>
      </c>
      <c r="E3" s="7">
        <v>5.8813565999999998E-2</v>
      </c>
      <c r="G3" s="27">
        <v>44319</v>
      </c>
      <c r="H3" s="22">
        <v>4192.6601559999999</v>
      </c>
      <c r="I3" s="23">
        <f>Tabla2[[#This Row],[Actual%]]</f>
        <v>2.748E-3</v>
      </c>
      <c r="J3" s="24">
        <v>2.748E-3</v>
      </c>
      <c r="K3" s="47">
        <v>3.3239930000000001E-2</v>
      </c>
      <c r="L3" s="24">
        <v>-3.0491839999999999E-2</v>
      </c>
      <c r="M3" s="32">
        <f>3.26974328855134/100</f>
        <v>3.2697432885513404E-2</v>
      </c>
      <c r="O3" s="26"/>
    </row>
    <row r="4" spans="2:15" ht="18.75" x14ac:dyDescent="0.3">
      <c r="B4" s="4">
        <v>44320</v>
      </c>
      <c r="C4" s="6">
        <v>-4.0680428999999997E-2</v>
      </c>
      <c r="D4" s="6">
        <v>-6.6783379999999998E-3</v>
      </c>
      <c r="E4" s="7">
        <v>3.4002091999999998E-2</v>
      </c>
      <c r="G4" s="28">
        <v>44320</v>
      </c>
      <c r="H4" s="10">
        <v>4164.6601559999999</v>
      </c>
      <c r="I4" s="11">
        <f>Tabla2[[#This Row],[Actual%]]</f>
        <v>-6.6783376086253917E-3</v>
      </c>
      <c r="J4" s="12">
        <f>(H4-H3)/H3</f>
        <v>-6.6783376086253917E-3</v>
      </c>
      <c r="K4" s="47">
        <v>-6.7839337999999999E-2</v>
      </c>
      <c r="L4" s="12">
        <v>6.1161E-2</v>
      </c>
      <c r="M4" s="33">
        <f t="shared" ref="M4:M27" si="0">3.26974328855134/100</f>
        <v>3.2697432885513404E-2</v>
      </c>
      <c r="O4" s="26"/>
    </row>
    <row r="5" spans="2:15" ht="18.75" x14ac:dyDescent="0.3">
      <c r="B5" s="4">
        <v>44321</v>
      </c>
      <c r="C5" s="6">
        <v>-6.3130032000000003E-2</v>
      </c>
      <c r="D5" s="6">
        <v>7.03464E-4</v>
      </c>
      <c r="E5" s="7">
        <v>6.3833496000000003E-2</v>
      </c>
      <c r="G5" s="28">
        <v>44321</v>
      </c>
      <c r="H5" s="10">
        <v>4167.5898440000001</v>
      </c>
      <c r="I5" s="11">
        <f>Tabla2[[#This Row],[Actual%]]</f>
        <v>7.0346388186786051E-4</v>
      </c>
      <c r="J5" s="12">
        <f>(Tabla2[[#This Row],[Adj Close]]-H4)/H4</f>
        <v>7.0346388186786051E-4</v>
      </c>
      <c r="K5" s="47">
        <v>1.8822350000000002E-2</v>
      </c>
      <c r="L5" s="12">
        <v>-1.8118886000000001E-2</v>
      </c>
      <c r="M5" s="33">
        <f t="shared" si="0"/>
        <v>3.2697432885513404E-2</v>
      </c>
      <c r="O5" s="26"/>
    </row>
    <row r="6" spans="2:15" ht="18.75" x14ac:dyDescent="0.3">
      <c r="B6" s="4">
        <v>44322</v>
      </c>
      <c r="C6" s="6">
        <v>-5.6118174E-2</v>
      </c>
      <c r="D6" s="6">
        <v>8.1654559999999998E-3</v>
      </c>
      <c r="E6" s="7">
        <v>6.4283629999999994E-2</v>
      </c>
      <c r="G6" s="28">
        <v>44322</v>
      </c>
      <c r="H6" s="10">
        <v>4201.6201170000004</v>
      </c>
      <c r="I6" s="11">
        <f>Tabla2[[#This Row],[Actual%]]</f>
        <v>8.1654563605852541E-3</v>
      </c>
      <c r="J6" s="12">
        <f>(Tabla2[[#This Row],[Adj Close]]-H5)/H5</f>
        <v>8.1654563605852541E-3</v>
      </c>
      <c r="K6" s="47">
        <v>2.6786526000000001E-2</v>
      </c>
      <c r="L6" s="12">
        <v>-1.8621069000000001E-2</v>
      </c>
      <c r="M6" s="33">
        <f t="shared" si="0"/>
        <v>3.2697432885513404E-2</v>
      </c>
      <c r="O6" s="26"/>
    </row>
    <row r="7" spans="2:15" ht="18.75" x14ac:dyDescent="0.3">
      <c r="B7" s="4">
        <v>44323</v>
      </c>
      <c r="C7" s="6">
        <v>-4.9141035E-2</v>
      </c>
      <c r="D7" s="6">
        <v>7.3733419999999997E-3</v>
      </c>
      <c r="E7" s="7">
        <v>5.6514375999999998E-2</v>
      </c>
      <c r="G7" s="28">
        <v>44323</v>
      </c>
      <c r="H7" s="10">
        <v>4232.6000979999999</v>
      </c>
      <c r="I7" s="11">
        <f>Tabla2[[#This Row],[Actual%]]</f>
        <v>7.3733417437365847E-3</v>
      </c>
      <c r="J7" s="12">
        <f>(Tabla2[[#This Row],[Adj Close]]-H6)/H6</f>
        <v>7.3733417437365847E-3</v>
      </c>
      <c r="K7" s="47">
        <v>7.7633310000000001E-3</v>
      </c>
      <c r="L7" s="12">
        <v>-3.8998899999999998E-4</v>
      </c>
      <c r="M7" s="33">
        <f t="shared" si="0"/>
        <v>3.2697432885513404E-2</v>
      </c>
      <c r="O7" s="26"/>
    </row>
    <row r="8" spans="2:15" ht="18.75" x14ac:dyDescent="0.3">
      <c r="B8" s="4">
        <v>44326</v>
      </c>
      <c r="C8" s="6">
        <v>-5.0004532999999997E-2</v>
      </c>
      <c r="D8" s="6">
        <v>-1.0435646999999999E-2</v>
      </c>
      <c r="E8" s="7">
        <v>3.9568884999999998E-2</v>
      </c>
      <c r="G8" s="29">
        <v>44326</v>
      </c>
      <c r="H8" s="13">
        <v>4188.4301759999998</v>
      </c>
      <c r="I8" s="14">
        <f>Tabla2[[#This Row],[Actual%]]</f>
        <v>-1.0435647350873364E-2</v>
      </c>
      <c r="J8" s="15">
        <f>(Tabla2[[#This Row],[Adj Close]]-H7)/H7</f>
        <v>-1.0435647350873364E-2</v>
      </c>
      <c r="K8" s="46">
        <v>6.2488308999999999E-2</v>
      </c>
      <c r="L8" s="15">
        <v>-7.2923955999999998E-2</v>
      </c>
      <c r="M8" s="34">
        <f>4.56582672460099/100</f>
        <v>4.5658267246009902E-2</v>
      </c>
      <c r="O8" s="26"/>
    </row>
    <row r="9" spans="2:15" ht="18.75" x14ac:dyDescent="0.3">
      <c r="B9" s="4">
        <v>44327</v>
      </c>
      <c r="C9" s="6">
        <v>-5.8530345999999997E-2</v>
      </c>
      <c r="D9" s="6">
        <v>-8.6739130000000001E-3</v>
      </c>
      <c r="E9" s="7">
        <v>4.9856432999999999E-2</v>
      </c>
      <c r="G9" s="29">
        <v>44327</v>
      </c>
      <c r="H9" s="13">
        <v>4152.1000979999999</v>
      </c>
      <c r="I9" s="14">
        <f>Tabla2[[#This Row],[Actual%]]</f>
        <v>-8.6739127724210045E-3</v>
      </c>
      <c r="J9" s="15">
        <f>(Tabla2[[#This Row],[Adj Close]]-H8)/H8</f>
        <v>-8.6739127724210045E-3</v>
      </c>
      <c r="K9" s="46">
        <v>-5.6422247000000002E-2</v>
      </c>
      <c r="L9" s="15">
        <v>4.7748334000000003E-2</v>
      </c>
      <c r="M9" s="34">
        <f t="shared" ref="M9:M12" si="1">4.56582672460099/100</f>
        <v>4.5658267246009902E-2</v>
      </c>
      <c r="O9" s="26"/>
    </row>
    <row r="10" spans="2:15" ht="18.75" x14ac:dyDescent="0.3">
      <c r="B10" s="4">
        <v>44328</v>
      </c>
      <c r="C10" s="6">
        <v>-5.0733269999999997E-2</v>
      </c>
      <c r="D10" s="6">
        <v>-2.1449401E-2</v>
      </c>
      <c r="E10" s="7">
        <v>2.9283869000000001E-2</v>
      </c>
      <c r="G10" s="29">
        <v>44328</v>
      </c>
      <c r="H10" s="13">
        <v>4063.040039</v>
      </c>
      <c r="I10" s="14">
        <f>Tabla2[[#This Row],[Actual%]]</f>
        <v>-2.1449400760569021E-2</v>
      </c>
      <c r="J10" s="15">
        <f>(Tabla2[[#This Row],[Adj Close]]-H9)/H9</f>
        <v>-2.1449400760569021E-2</v>
      </c>
      <c r="K10" s="46">
        <v>2.4029787E-2</v>
      </c>
      <c r="L10" s="15">
        <v>-4.5479186999999997E-2</v>
      </c>
      <c r="M10" s="34">
        <f t="shared" si="1"/>
        <v>4.5658267246009902E-2</v>
      </c>
      <c r="O10" s="26"/>
    </row>
    <row r="11" spans="2:15" ht="18.75" x14ac:dyDescent="0.3">
      <c r="B11" s="4">
        <v>44329</v>
      </c>
      <c r="C11" s="6">
        <v>-6.3876438999999993E-2</v>
      </c>
      <c r="D11" s="6">
        <v>1.2173141E-2</v>
      </c>
      <c r="E11" s="7">
        <v>7.6049580000000006E-2</v>
      </c>
      <c r="G11" s="29">
        <v>44329</v>
      </c>
      <c r="H11" s="13">
        <v>4112.5</v>
      </c>
      <c r="I11" s="14">
        <f>Tabla2[[#This Row],[Actual%]]</f>
        <v>1.2173141422493381E-2</v>
      </c>
      <c r="J11" s="15">
        <f>(Tabla2[[#This Row],[Adj Close]]-H10)/H10</f>
        <v>1.2173141422493381E-2</v>
      </c>
      <c r="K11" s="46">
        <v>3.8891913E-2</v>
      </c>
      <c r="L11" s="15">
        <v>-2.6718771999999998E-2</v>
      </c>
      <c r="M11" s="34">
        <f t="shared" si="1"/>
        <v>4.5658267246009902E-2</v>
      </c>
      <c r="O11" s="26"/>
    </row>
    <row r="12" spans="2:15" ht="18.75" x14ac:dyDescent="0.3">
      <c r="B12" s="4">
        <v>44330</v>
      </c>
      <c r="C12" s="6">
        <v>-4.4659972999999999E-2</v>
      </c>
      <c r="D12" s="6">
        <v>1.4917957000000001E-2</v>
      </c>
      <c r="E12" s="7">
        <v>5.9577930000000001E-2</v>
      </c>
      <c r="G12" s="29">
        <v>44330</v>
      </c>
      <c r="H12" s="13">
        <v>4173.8500979999999</v>
      </c>
      <c r="I12" s="14">
        <f>Tabla2[[#This Row],[Actual%]]</f>
        <v>1.4917956960486296E-2</v>
      </c>
      <c r="J12" s="15">
        <f>(Tabla2[[#This Row],[Adj Close]]-H11)/H11</f>
        <v>1.4917956960486296E-2</v>
      </c>
      <c r="K12" s="46">
        <v>2.1500564999999999E-2</v>
      </c>
      <c r="L12" s="15">
        <v>-6.5826080000000002E-3</v>
      </c>
      <c r="M12" s="34">
        <f t="shared" si="1"/>
        <v>4.5658267246009902E-2</v>
      </c>
      <c r="O12" s="26"/>
    </row>
    <row r="13" spans="2:15" ht="18.75" x14ac:dyDescent="0.3">
      <c r="B13" s="4">
        <v>44333</v>
      </c>
      <c r="C13" s="6">
        <v>-5.1189264999999998E-2</v>
      </c>
      <c r="D13" s="6">
        <v>-2.5300520000000001E-3</v>
      </c>
      <c r="E13" s="7">
        <v>4.8659213E-2</v>
      </c>
      <c r="G13" s="30">
        <v>44333</v>
      </c>
      <c r="H13" s="16">
        <v>4163.2900390000004</v>
      </c>
      <c r="I13" s="17">
        <f>Tabla2[[#This Row],[Actual%]]</f>
        <v>-2.5300522903444855E-3</v>
      </c>
      <c r="J13" s="12">
        <f>(Tabla2[[#This Row],[Adj Close]]-H12)/H12</f>
        <v>-2.5300522903444855E-3</v>
      </c>
      <c r="K13" s="47">
        <v>2.3158245000000001E-2</v>
      </c>
      <c r="L13" s="18">
        <v>-2.5688297999999998E-2</v>
      </c>
      <c r="M13" s="35">
        <f>3.57720252661518/100</f>
        <v>3.5772025266151801E-2</v>
      </c>
      <c r="O13" s="26"/>
    </row>
    <row r="14" spans="2:15" ht="18.75" x14ac:dyDescent="0.3">
      <c r="B14" s="4">
        <v>44334</v>
      </c>
      <c r="C14" s="6">
        <v>-6.3214062000000001E-2</v>
      </c>
      <c r="D14" s="6">
        <v>-8.5172930000000004E-3</v>
      </c>
      <c r="E14" s="7">
        <v>5.4696768999999999E-2</v>
      </c>
      <c r="G14" s="30">
        <v>44334</v>
      </c>
      <c r="H14" s="16">
        <v>4127.830078</v>
      </c>
      <c r="I14" s="17">
        <f>Tabla2[[#This Row],[Actual%]]</f>
        <v>-8.5172929745047903E-3</v>
      </c>
      <c r="J14" s="12">
        <f>(Tabla2[[#This Row],[Adj Close]]-H13)/H13</f>
        <v>-8.5172929745047903E-3</v>
      </c>
      <c r="K14" s="47">
        <v>-7.5952022999999994E-2</v>
      </c>
      <c r="L14" s="18">
        <v>6.7434729999999998E-2</v>
      </c>
      <c r="M14" s="35">
        <f t="shared" ref="M14:M17" si="2">3.57720252661518/100</f>
        <v>3.5772025266151801E-2</v>
      </c>
      <c r="O14" s="26"/>
    </row>
    <row r="15" spans="2:15" ht="18.75" x14ac:dyDescent="0.3">
      <c r="B15" s="4">
        <v>44335</v>
      </c>
      <c r="C15" s="6">
        <v>-6.8509512999999994E-2</v>
      </c>
      <c r="D15" s="6">
        <v>-2.9434109999999999E-3</v>
      </c>
      <c r="E15" s="7">
        <v>6.5566102000000001E-2</v>
      </c>
      <c r="G15" s="30">
        <v>44335</v>
      </c>
      <c r="H15" s="16">
        <v>4115.6801759999998</v>
      </c>
      <c r="I15" s="17">
        <f>Tabla2[[#This Row],[Actual%]]</f>
        <v>-2.9434113736307027E-3</v>
      </c>
      <c r="J15" s="12">
        <f>(Tabla2[[#This Row],[Adj Close]]-H14)/H14</f>
        <v>-2.9434113736307027E-3</v>
      </c>
      <c r="K15" s="47">
        <v>5.0735400000000001E-4</v>
      </c>
      <c r="L15" s="18">
        <v>-3.4507650000000002E-3</v>
      </c>
      <c r="M15" s="35">
        <f t="shared" si="2"/>
        <v>3.5772025266151801E-2</v>
      </c>
      <c r="O15" s="26"/>
    </row>
    <row r="16" spans="2:15" ht="18.75" x14ac:dyDescent="0.3">
      <c r="B16" s="4">
        <v>44336</v>
      </c>
      <c r="C16" s="6">
        <v>-5.5788554999999997E-2</v>
      </c>
      <c r="D16" s="6">
        <v>1.0554713E-2</v>
      </c>
      <c r="E16" s="7">
        <v>6.6343268999999996E-2</v>
      </c>
      <c r="G16" s="30">
        <v>44336</v>
      </c>
      <c r="H16" s="16">
        <v>4159.12</v>
      </c>
      <c r="I16" s="17">
        <f>Tabla2[[#This Row],[Actual%]]</f>
        <v>1.0554713229009669E-2</v>
      </c>
      <c r="J16" s="12">
        <f>(Tabla2[[#This Row],[Adj Close]]-H15)/H15</f>
        <v>1.0554713229009669E-2</v>
      </c>
      <c r="K16" s="47">
        <v>1.4193392000000001E-2</v>
      </c>
      <c r="L16" s="18">
        <v>-3.6386779999999998E-3</v>
      </c>
      <c r="M16" s="35">
        <f t="shared" si="2"/>
        <v>3.5772025266151801E-2</v>
      </c>
      <c r="O16" s="26"/>
    </row>
    <row r="17" spans="2:15" ht="18.75" x14ac:dyDescent="0.3">
      <c r="B17" s="4">
        <v>44337</v>
      </c>
      <c r="C17" s="6">
        <v>-3.5304747999999997E-2</v>
      </c>
      <c r="D17" s="6">
        <v>-7.8381999999999996E-4</v>
      </c>
      <c r="E17" s="7">
        <v>3.4520927999999999E-2</v>
      </c>
      <c r="G17" s="30">
        <v>44337</v>
      </c>
      <c r="H17" s="16">
        <v>4155.8599999999997</v>
      </c>
      <c r="I17" s="17">
        <f>Tabla2[[#This Row],[Actual%]]</f>
        <v>-7.8381965415766277E-4</v>
      </c>
      <c r="J17" s="12">
        <f>(Tabla2[[#This Row],[Adj Close]]-H16)/H16</f>
        <v>-7.8381965415766277E-4</v>
      </c>
      <c r="K17" s="47">
        <v>3.3358671999999999E-2</v>
      </c>
      <c r="L17" s="18">
        <v>-3.4142490999999997E-2</v>
      </c>
      <c r="M17" s="35">
        <f t="shared" si="2"/>
        <v>3.5772025266151801E-2</v>
      </c>
      <c r="O17" s="26"/>
    </row>
    <row r="18" spans="2:15" ht="18.75" x14ac:dyDescent="0.3">
      <c r="B18" s="4">
        <v>44340</v>
      </c>
      <c r="C18" s="6">
        <v>-2.3037617999999999E-2</v>
      </c>
      <c r="D18" s="6">
        <v>9.9113059999999999E-3</v>
      </c>
      <c r="E18" s="7">
        <v>3.2948923999999997E-2</v>
      </c>
      <c r="G18" s="29">
        <v>44340</v>
      </c>
      <c r="H18" s="13">
        <v>4197.05</v>
      </c>
      <c r="I18" s="14">
        <f>Tabla2[[#This Row],[Actual%]]</f>
        <v>9.9113059631461397E-3</v>
      </c>
      <c r="J18" s="15">
        <f>(Tabla2[[#This Row],[Adj Close]]-H17)/H17</f>
        <v>9.9113059631461397E-3</v>
      </c>
      <c r="K18" s="46">
        <v>5.8877201999999997E-2</v>
      </c>
      <c r="L18" s="15">
        <v>-4.8965896000000002E-2</v>
      </c>
      <c r="M18" s="34">
        <f>4.16500479255641/100</f>
        <v>4.1650047925564107E-2</v>
      </c>
      <c r="O18" s="26"/>
    </row>
    <row r="19" spans="2:15" ht="18.75" x14ac:dyDescent="0.3">
      <c r="B19" s="4">
        <v>44341</v>
      </c>
      <c r="C19" s="6">
        <v>-5.1913715999999999E-2</v>
      </c>
      <c r="D19" s="6">
        <v>-2.1253019999999999E-3</v>
      </c>
      <c r="E19" s="7">
        <v>4.9788414000000003E-2</v>
      </c>
      <c r="G19" s="29">
        <v>44341</v>
      </c>
      <c r="H19" s="13">
        <v>4188.13</v>
      </c>
      <c r="I19" s="14">
        <f>Tabla2[[#This Row],[Actual%]]</f>
        <v>-2.1253022956600641E-3</v>
      </c>
      <c r="J19" s="15">
        <f>(Tabla2[[#This Row],[Adj Close]]-H18)/H18</f>
        <v>-2.1253022956600641E-3</v>
      </c>
      <c r="K19" s="46">
        <v>-6.5704370999999998E-2</v>
      </c>
      <c r="L19" s="15">
        <v>6.3579069000000002E-2</v>
      </c>
      <c r="M19" s="34">
        <f t="shared" ref="M19:M22" si="3">4.16500479255641/100</f>
        <v>4.1650047925564107E-2</v>
      </c>
      <c r="O19" s="26"/>
    </row>
    <row r="20" spans="2:15" ht="18.75" x14ac:dyDescent="0.3">
      <c r="B20" s="4">
        <v>44342</v>
      </c>
      <c r="C20" s="6">
        <v>-7.3197131999999998E-2</v>
      </c>
      <c r="D20" s="6">
        <v>1.876733E-3</v>
      </c>
      <c r="E20" s="7">
        <v>7.5073865000000004E-2</v>
      </c>
      <c r="G20" s="29">
        <v>44342</v>
      </c>
      <c r="H20" s="13">
        <v>4195.99</v>
      </c>
      <c r="I20" s="14">
        <f>Tabla2[[#This Row],[Actual%]]</f>
        <v>1.8767325751587636E-3</v>
      </c>
      <c r="J20" s="15">
        <f>(Tabla2[[#This Row],[Adj Close]]-H19)/H19</f>
        <v>1.8767325751587636E-3</v>
      </c>
      <c r="K20" s="46">
        <v>3.25452E-4</v>
      </c>
      <c r="L20" s="15">
        <v>1.5512799999999999E-3</v>
      </c>
      <c r="M20" s="34">
        <f t="shared" si="3"/>
        <v>4.1650047925564107E-2</v>
      </c>
      <c r="O20" s="26"/>
    </row>
    <row r="21" spans="2:15" ht="18.75" x14ac:dyDescent="0.3">
      <c r="B21" s="4">
        <v>44343</v>
      </c>
      <c r="C21" s="6">
        <v>-4.8402365000000003E-2</v>
      </c>
      <c r="D21" s="6">
        <v>1.165398E-3</v>
      </c>
      <c r="E21" s="7">
        <v>4.9567763000000001E-2</v>
      </c>
      <c r="G21" s="29">
        <v>44343</v>
      </c>
      <c r="H21" s="13">
        <v>4200.88</v>
      </c>
      <c r="I21" s="14">
        <f>Tabla2[[#This Row],[Actual%]]</f>
        <v>1.1653983922746069E-3</v>
      </c>
      <c r="J21" s="15">
        <f>(Tabla2[[#This Row],[Adj Close]]-H20)/H20</f>
        <v>1.1653983922746069E-3</v>
      </c>
      <c r="K21" s="46">
        <v>4.0476226999999997E-2</v>
      </c>
      <c r="L21" s="15">
        <v>-3.9310828999999999E-2</v>
      </c>
      <c r="M21" s="34">
        <f t="shared" si="3"/>
        <v>4.1650047925564107E-2</v>
      </c>
      <c r="O21" s="26"/>
    </row>
    <row r="22" spans="2:15" ht="18.75" x14ac:dyDescent="0.3">
      <c r="B22" s="4">
        <v>44344</v>
      </c>
      <c r="C22" s="6">
        <v>-3.6349896999999999E-2</v>
      </c>
      <c r="D22" s="6">
        <v>-3.6349896999999999E-2</v>
      </c>
      <c r="E22" s="7">
        <v>0</v>
      </c>
      <c r="G22" s="31">
        <v>44344</v>
      </c>
      <c r="H22" s="19">
        <v>4310.8999999999996</v>
      </c>
      <c r="I22" s="20">
        <f>Tabla2[[#This Row],[Actual%]]</f>
        <v>2.6189750718896881E-2</v>
      </c>
      <c r="J22" s="21">
        <f>(Tabla2[[#This Row],[Adj Close]]-H21)/H21</f>
        <v>2.6189750718896881E-2</v>
      </c>
      <c r="K22" s="48">
        <v>2.6190221999999999E-2</v>
      </c>
      <c r="L22" s="21">
        <v>0</v>
      </c>
      <c r="M22" s="36">
        <f t="shared" si="3"/>
        <v>4.1650047925564107E-2</v>
      </c>
      <c r="O22" s="26"/>
    </row>
    <row r="23" spans="2:15" ht="18.75" x14ac:dyDescent="0.3">
      <c r="B23" s="4">
        <v>44345</v>
      </c>
      <c r="C23" s="6">
        <v>-5.6068969000000003E-2</v>
      </c>
      <c r="D23" s="6">
        <v>-5.6068969000000003E-2</v>
      </c>
      <c r="E23" s="7">
        <v>0</v>
      </c>
      <c r="G23" s="31">
        <v>44347</v>
      </c>
      <c r="H23" s="19">
        <v>4661.4399999999996</v>
      </c>
      <c r="I23" s="20">
        <f>Tabla2[[#This Row],[Actual%]]</f>
        <v>8.131480665290311E-2</v>
      </c>
      <c r="J23" s="21">
        <f>(Tabla2[[#This Row],[Adj Close]]-H22)/H22</f>
        <v>8.131480665290311E-2</v>
      </c>
      <c r="K23" s="48">
        <v>8.1313824000000007E-2</v>
      </c>
      <c r="L23" s="25">
        <v>0</v>
      </c>
      <c r="M23" s="37">
        <v>0</v>
      </c>
      <c r="O23" s="26"/>
    </row>
    <row r="24" spans="2:15" ht="18.75" x14ac:dyDescent="0.3">
      <c r="B24" s="4">
        <v>44346</v>
      </c>
      <c r="C24" s="6">
        <v>-8.2691132000000001E-2</v>
      </c>
      <c r="D24" s="6">
        <v>-8.2691132000000001E-2</v>
      </c>
      <c r="E24" s="7">
        <v>0</v>
      </c>
      <c r="G24" s="31">
        <v>44348</v>
      </c>
      <c r="H24" s="19">
        <v>4150.6099999999997</v>
      </c>
      <c r="I24" s="20">
        <f>Tabla2[[#This Row],[Actual%]]</f>
        <v>-0.1095863080936363</v>
      </c>
      <c r="J24" s="21">
        <f>(Tabla2[[#This Row],[Adj Close]]-H23)/H23</f>
        <v>-0.1095863080936363</v>
      </c>
      <c r="K24" s="48">
        <v>-0.109586604</v>
      </c>
      <c r="L24" s="21">
        <v>0</v>
      </c>
      <c r="M24" s="36">
        <v>0</v>
      </c>
      <c r="O24" s="26"/>
    </row>
    <row r="25" spans="2:15" ht="18.75" x14ac:dyDescent="0.3">
      <c r="B25" s="4">
        <v>44347</v>
      </c>
      <c r="C25" s="6">
        <v>-0.10963076400000001</v>
      </c>
      <c r="D25" s="6">
        <v>-0.10963076400000001</v>
      </c>
      <c r="E25" s="7">
        <v>0</v>
      </c>
      <c r="G25" s="31">
        <v>44349</v>
      </c>
      <c r="H25" s="19">
        <v>4114.28</v>
      </c>
      <c r="I25" s="20">
        <f>Tabla2[[#This Row],[Actual%]]</f>
        <v>-8.7529302921739039E-3</v>
      </c>
      <c r="J25" s="21">
        <f>(Tabla2[[#This Row],[Adj Close]]-H24)/H24</f>
        <v>-8.7529302921739039E-3</v>
      </c>
      <c r="K25" s="48">
        <v>-8.7528469999999994E-3</v>
      </c>
      <c r="L25" s="25">
        <v>0</v>
      </c>
      <c r="M25" s="37">
        <v>0</v>
      </c>
      <c r="O25" s="26"/>
    </row>
    <row r="26" spans="2:15" ht="18.75" x14ac:dyDescent="0.3">
      <c r="B26" s="5">
        <v>44348</v>
      </c>
      <c r="C26" s="8">
        <v>-0.147092797</v>
      </c>
      <c r="D26" s="8">
        <v>-0.147092797</v>
      </c>
      <c r="E26" s="9">
        <v>0</v>
      </c>
      <c r="G26" s="31">
        <v>44350</v>
      </c>
      <c r="H26" s="19">
        <v>4491.96</v>
      </c>
      <c r="I26" s="20">
        <f>Tabla2[[#This Row],[Actual%]]</f>
        <v>9.1797349718541352E-2</v>
      </c>
      <c r="J26" s="21">
        <f>(Tabla2[[#This Row],[Adj Close]]-H25)/H25</f>
        <v>9.1797349718541352E-2</v>
      </c>
      <c r="K26" s="48">
        <v>9.1797248999999997E-2</v>
      </c>
      <c r="L26" s="21">
        <v>0</v>
      </c>
      <c r="M26" s="36">
        <v>0</v>
      </c>
      <c r="O26" s="26"/>
    </row>
    <row r="27" spans="2:15" ht="18.75" x14ac:dyDescent="0.3">
      <c r="G27" s="41">
        <v>44351</v>
      </c>
      <c r="H27" s="42">
        <v>4468.1499999999996</v>
      </c>
      <c r="I27" s="43">
        <f>Tabla2[[#This Row],[Actual%]]</f>
        <v>-5.3005814833614728E-3</v>
      </c>
      <c r="J27" s="21">
        <f>(Tabla2[[#This Row],[Adj Close]]-H26)/H26</f>
        <v>-5.3005814833614728E-3</v>
      </c>
      <c r="K27" s="48">
        <v>-5.3004200000000001E-3</v>
      </c>
      <c r="L27" s="44">
        <v>0</v>
      </c>
      <c r="M27" s="45">
        <v>0</v>
      </c>
      <c r="O27" s="26"/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geronimo</dc:creator>
  <cp:lastModifiedBy>Luis Geronimo Montes Barreras</cp:lastModifiedBy>
  <dcterms:created xsi:type="dcterms:W3CDTF">2015-06-05T18:19:34Z</dcterms:created>
  <dcterms:modified xsi:type="dcterms:W3CDTF">2021-05-28T05:40:14Z</dcterms:modified>
</cp:coreProperties>
</file>