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EED6AB98-456A-4007-99E4-502B22522097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TBPCSaidasN1_Nivel_1">TBPCSaidasN1[Nível 1]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 s="1"/>
  <c r="G26" i="9" s="1"/>
  <c r="H26" i="9" s="1"/>
  <c r="I26" i="9" s="1"/>
  <c r="J26" i="9" s="1"/>
  <c r="K26" i="9" s="1"/>
  <c r="L26" i="9" s="1"/>
  <c r="M26" i="9" s="1"/>
  <c r="N26" i="9" s="1"/>
  <c r="D26" i="9"/>
  <c r="C26" i="9"/>
  <c r="D25" i="9"/>
  <c r="E25" i="9"/>
  <c r="F25" i="9"/>
  <c r="G25" i="9"/>
  <c r="H25" i="9"/>
  <c r="I25" i="9"/>
  <c r="J25" i="9"/>
  <c r="K25" i="9"/>
  <c r="L25" i="9"/>
  <c r="M25" i="9"/>
  <c r="N25" i="9"/>
  <c r="D24" i="9"/>
  <c r="E24" i="9"/>
  <c r="F24" i="9"/>
  <c r="G24" i="9"/>
  <c r="H24" i="9"/>
  <c r="I24" i="9"/>
  <c r="J24" i="9"/>
  <c r="K24" i="9"/>
  <c r="L24" i="9"/>
  <c r="M24" i="9"/>
  <c r="N24" i="9"/>
  <c r="C25" i="9"/>
  <c r="C24" i="9"/>
  <c r="D23" i="9"/>
  <c r="E23" i="9"/>
  <c r="F23" i="9"/>
  <c r="G23" i="9"/>
  <c r="H23" i="9"/>
  <c r="I23" i="9"/>
  <c r="J23" i="9"/>
  <c r="K23" i="9"/>
  <c r="L23" i="9"/>
  <c r="M23" i="9"/>
  <c r="N23" i="9"/>
  <c r="D22" i="9"/>
  <c r="E22" i="9"/>
  <c r="F22" i="9"/>
  <c r="G22" i="9"/>
  <c r="H22" i="9"/>
  <c r="I22" i="9"/>
  <c r="J22" i="9"/>
  <c r="K22" i="9"/>
  <c r="L22" i="9"/>
  <c r="M22" i="9"/>
  <c r="N22" i="9"/>
  <c r="C23" i="9"/>
  <c r="C22" i="9"/>
  <c r="N17" i="9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C17" i="9"/>
  <c r="C16" i="9"/>
  <c r="C15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I4" i="7"/>
  <c r="I9" i="9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18" i="9" l="1"/>
  <c r="D15" i="9" s="1"/>
  <c r="E15" i="9"/>
  <c r="M10" i="9"/>
  <c r="K10" i="9"/>
  <c r="D10" i="9"/>
  <c r="L10" i="9"/>
  <c r="F10" i="9"/>
  <c r="N10" i="9"/>
  <c r="E10" i="9"/>
  <c r="G10" i="9"/>
  <c r="H10" i="9"/>
  <c r="I10" i="9"/>
  <c r="J10" i="9"/>
  <c r="C10" i="9"/>
  <c r="H9" i="9"/>
  <c r="K9" i="9"/>
  <c r="C8" i="9"/>
  <c r="J9" i="9"/>
  <c r="D9" i="9"/>
  <c r="L9" i="9"/>
  <c r="E9" i="9"/>
  <c r="M9" i="9"/>
  <c r="F9" i="9"/>
  <c r="N9" i="9"/>
  <c r="G9" i="9"/>
  <c r="C9" i="9"/>
  <c r="E18" i="9" l="1"/>
  <c r="F15" i="9" s="1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F18" i="9" l="1"/>
  <c r="G15" i="9" s="1"/>
  <c r="G18" i="9" l="1"/>
  <c r="H15" i="9" s="1"/>
  <c r="H18" i="9" l="1"/>
  <c r="I15" i="9" s="1"/>
  <c r="J15" i="9" l="1"/>
  <c r="I18" i="9"/>
  <c r="J18" i="9" l="1"/>
  <c r="K15" i="9" s="1"/>
  <c r="K18" i="9" l="1"/>
  <c r="L15" i="9" s="1"/>
  <c r="L18" i="9" l="1"/>
  <c r="M15" i="9" s="1"/>
  <c r="M18" i="9" l="1"/>
  <c r="N15" i="9" s="1"/>
  <c r="N18" i="9" s="1"/>
</calcChain>
</file>

<file path=xl/sharedStrings.xml><?xml version="1.0" encoding="utf-8"?>
<sst xmlns="http://schemas.openxmlformats.org/spreadsheetml/2006/main" count="1602" uniqueCount="544">
  <si>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</si>
  <si>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</si>
  <si>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</si>
  <si>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</si>
  <si>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</si>
  <si>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</si>
  <si>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</si>
  <si>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</si>
  <si>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</si>
  <si>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</si>
  <si>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</si>
  <si>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</si>
  <si>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</si>
  <si>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</si>
  <si>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</si>
  <si>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</si>
  <si>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</si>
  <si>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</si>
  <si>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</si>
  <si>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</si>
  <si>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</si>
  <si>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</si>
  <si>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</si>
  <si>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</si>
  <si>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</si>
  <si>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</si>
  <si>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</si>
  <si>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</si>
  <si>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</si>
  <si>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</si>
  <si>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</si>
  <si>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</si>
  <si>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</si>
  <si>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</si>
  <si>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</si>
  <si>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</si>
  <si>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</si>
  <si>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</si>
  <si>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</si>
  <si>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</si>
  <si>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</si>
  <si>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</si>
  <si>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</si>
  <si>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</si>
  <si>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</si>
  <si>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</si>
  <si>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</si>
  <si>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</si>
  <si>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</si>
  <si>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</si>
  <si>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</si>
  <si>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</si>
  <si>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</si>
  <si>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</si>
  <si>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</si>
  <si>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</si>
  <si>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</si>
  <si>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</si>
  <si>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</si>
  <si>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</si>
  <si>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</si>
  <si>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</si>
  <si>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</si>
  <si>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</si>
  <si>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</si>
  <si>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</si>
  <si>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</si>
  <si>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</si>
  <si>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</si>
  <si>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</si>
  <si>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</si>
  <si>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</si>
  <si>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</si>
  <si>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</si>
  <si>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</si>
  <si>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</si>
  <si>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</si>
  <si>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</si>
  <si>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</si>
  <si>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</si>
  <si>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</si>
  <si>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</si>
  <si>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</si>
  <si>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</si>
  <si>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</si>
  <si>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</si>
  <si>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</si>
  <si>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</si>
  <si>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</si>
  <si>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</si>
  <si>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</si>
  <si>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</si>
  <si>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</si>
  <si>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</si>
  <si>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</si>
  <si>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</si>
  <si>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</si>
  <si>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</si>
  <si>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</si>
  <si>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</si>
  <si>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</si>
  <si>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</si>
  <si>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</si>
  <si>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</si>
  <si>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</si>
  <si>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</si>
  <si>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</si>
  <si>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</si>
  <si>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</si>
  <si>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</si>
  <si>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</si>
  <si>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</si>
  <si>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</si>
  <si>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</si>
  <si>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</si>
  <si>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</si>
  <si>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</si>
  <si>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</si>
  <si>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</si>
  <si>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</si>
  <si>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</si>
  <si>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</si>
  <si>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</si>
  <si>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</si>
  <si>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</si>
  <si>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</si>
  <si>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</si>
  <si>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</si>
  <si>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</si>
  <si>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</si>
  <si>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</si>
  <si>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</si>
  <si>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</si>
  <si>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</si>
  <si>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</si>
  <si>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</si>
  <si>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</si>
  <si>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</si>
  <si>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</si>
  <si>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</si>
  <si>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</si>
  <si>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</si>
  <si>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</si>
  <si>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</si>
  <si>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</si>
  <si>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</si>
  <si>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</si>
  <si>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</si>
  <si>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</si>
  <si>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</si>
  <si>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</si>
  <si>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</si>
  <si>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</si>
  <si>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</si>
  <si>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</si>
  <si>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</si>
  <si>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</si>
  <si>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</si>
  <si>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</si>
  <si>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</si>
  <si>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</si>
  <si>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</si>
  <si>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</si>
  <si>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</si>
  <si>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</si>
  <si>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</si>
  <si>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</si>
  <si>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</si>
  <si>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</si>
  <si>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</si>
  <si>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</si>
  <si>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</si>
  <si>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</si>
  <si>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</si>
  <si>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</si>
  <si>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</si>
  <si>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</si>
  <si>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</si>
  <si>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</si>
  <si>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</si>
  <si>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</si>
  <si>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</si>
  <si>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</si>
  <si>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</si>
  <si>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</si>
  <si>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</si>
  <si>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</si>
  <si>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</si>
  <si>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</si>
  <si>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</si>
  <si>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</si>
  <si>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</si>
  <si>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</si>
  <si>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</si>
  <si>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</si>
  <si>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</si>
  <si>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</si>
  <si>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</si>
  <si>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</si>
  <si>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</si>
  <si>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</si>
  <si>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</si>
  <si>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</si>
  <si>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</si>
  <si>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</si>
  <si>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</si>
  <si>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</si>
  <si>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</si>
  <si>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</si>
  <si>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</si>
  <si>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</si>
  <si>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</si>
  <si>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</si>
  <si>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</si>
  <si>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</si>
  <si>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</si>
  <si>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</si>
  <si>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</si>
  <si>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</si>
  <si>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</si>
  <si>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</si>
  <si>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</si>
  <si>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</si>
  <si>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</si>
  <si>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</si>
  <si>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</si>
  <si>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</si>
  <si>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</si>
  <si>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</si>
  <si>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</si>
  <si>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</si>
  <si>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</si>
  <si>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</si>
  <si>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</si>
  <si>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</si>
  <si>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</si>
  <si>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</si>
  <si>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</si>
  <si>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</si>
  <si>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</si>
  <si>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</si>
  <si>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</si>
  <si>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</si>
  <si>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</si>
  <si>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</si>
  <si>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</si>
  <si>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</si>
  <si>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</si>
  <si>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</si>
  <si>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</si>
  <si>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</si>
  <si>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</si>
  <si>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</si>
  <si>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</si>
  <si>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</si>
  <si>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</si>
  <si>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</si>
  <si>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</si>
  <si>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</si>
  <si>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</si>
  <si>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</si>
  <si>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</si>
  <si>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</si>
  <si>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</si>
  <si>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</si>
  <si>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</si>
  <si>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</si>
  <si>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</si>
  <si>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</si>
  <si>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</si>
  <si>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</si>
  <si>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</si>
  <si>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</si>
  <si>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</si>
  <si>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</si>
  <si>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</si>
  <si>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</si>
  <si>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</si>
  <si>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</si>
  <si>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</si>
  <si>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</si>
  <si>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</si>
  <si>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</si>
  <si>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</si>
  <si>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</si>
  <si>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</si>
  <si>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</si>
  <si>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</si>
  <si>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</si>
  <si>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</si>
  <si>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</si>
  <si>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</si>
  <si>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</si>
  <si>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</si>
  <si>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</si>
  <si>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</si>
  <si>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</si>
  <si>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</si>
  <si>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</si>
  <si>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</si>
  <si>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</si>
  <si>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</si>
  <si>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</si>
  <si>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</si>
  <si>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</si>
  <si>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</si>
  <si>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</si>
  <si>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</si>
  <si>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</si>
  <si>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</si>
  <si>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</si>
  <si>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</si>
  <si>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</si>
  <si>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</si>
  <si>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</si>
  <si>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</si>
  <si>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</si>
  <si>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</si>
  <si>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</si>
  <si>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</si>
  <si>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</si>
  <si>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</si>
  <si>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</si>
  <si>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</si>
  <si>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</si>
  <si>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</si>
  <si>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</si>
  <si>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</si>
  <si>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</si>
  <si>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</si>
  <si>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</si>
  <si>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</si>
  <si>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</si>
  <si>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</si>
  <si>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</si>
  <si>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</si>
  <si>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</si>
  <si>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</si>
  <si>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</si>
  <si>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</si>
  <si>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</si>
  <si>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</si>
  <si>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</si>
  <si>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</si>
  <si>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</si>
  <si>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</si>
  <si>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</si>
  <si>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</si>
  <si>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</si>
  <si>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</si>
  <si>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</si>
  <si>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</si>
  <si>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</si>
  <si>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</si>
  <si>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</si>
  <si>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</si>
  <si>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</si>
  <si>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</si>
  <si>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</si>
  <si>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</si>
  <si>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</si>
  <si>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</si>
  <si>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</si>
  <si>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</si>
  <si>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</si>
  <si>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</si>
  <si>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</si>
  <si>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</si>
  <si>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</si>
  <si>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</si>
  <si>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</si>
  <si>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</si>
  <si>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</si>
  <si>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</si>
  <si>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</si>
  <si>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</si>
  <si>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</si>
  <si>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</si>
  <si>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</si>
  <si>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</si>
  <si>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</si>
  <si>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</si>
  <si>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</si>
  <si>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</si>
  <si>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</si>
  <si>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</si>
  <si>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</si>
  <si>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</si>
  <si>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</si>
  <si>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</si>
  <si>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</si>
  <si>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</si>
  <si>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</si>
  <si>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</si>
  <si>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</si>
  <si>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</si>
  <si>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</si>
  <si>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</si>
  <si>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</si>
  <si>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</si>
  <si>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</si>
  <si>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</si>
  <si>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</si>
  <si>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</si>
  <si>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</si>
  <si>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</si>
  <si>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</si>
  <si>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</si>
  <si>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</si>
  <si>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</si>
  <si>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</si>
  <si>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</si>
  <si>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</si>
  <si>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</si>
  <si>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</si>
  <si>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</si>
  <si>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</si>
  <si>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</si>
  <si>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</si>
  <si>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</si>
  <si>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</si>
  <si>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</si>
  <si>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</si>
  <si>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</si>
  <si>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</si>
  <si>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</si>
  <si>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</si>
  <si>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</si>
  <si>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</si>
  <si>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</si>
  <si>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</si>
  <si>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</si>
  <si>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</si>
  <si>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</si>
  <si>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</si>
  <si>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</si>
  <si>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</si>
  <si>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</si>
  <si>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</si>
  <si>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</si>
  <si>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</si>
  <si>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</si>
  <si>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</si>
  <si>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</si>
  <si>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</si>
  <si>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</si>
  <si>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</si>
  <si>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</si>
  <si>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</si>
  <si>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</si>
  <si>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</si>
  <si>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</si>
  <si>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</si>
  <si>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</si>
  <si>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</si>
  <si>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</si>
  <si>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</si>
  <si>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</si>
  <si>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</si>
  <si>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</si>
  <si>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</si>
  <si>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</si>
  <si>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</si>
  <si>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</si>
  <si>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</si>
  <si>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</si>
  <si>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</si>
  <si>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</si>
  <si>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</si>
  <si>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</si>
  <si>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</si>
  <si>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</si>
  <si>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</si>
  <si>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</si>
  <si>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</si>
  <si>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</si>
  <si>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</si>
  <si>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</si>
  <si>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</si>
  <si>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</si>
  <si>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</si>
  <si>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</si>
  <si>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</si>
  <si>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</si>
  <si>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</si>
  <si>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</si>
  <si>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</si>
  <si>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</si>
  <si>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</si>
  <si>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</si>
  <si>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</si>
  <si>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</si>
  <si>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</si>
  <si>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</si>
  <si>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</si>
  <si>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</si>
  <si>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</si>
  <si>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</si>
  <si>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</si>
  <si>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</si>
  <si>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</si>
  <si>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</si>
  <si>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</si>
  <si>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</si>
  <si>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</si>
  <si>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</si>
  <si>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</si>
  <si>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</si>
  <si>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</si>
  <si>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</si>
  <si>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</si>
  <si>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</si>
  <si>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</si>
  <si>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</si>
  <si>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</si>
  <si>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</si>
  <si>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</si>
  <si>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</si>
  <si>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</si>
  <si>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</si>
  <si>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</si>
  <si>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</si>
  <si>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</si>
  <si>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</si>
  <si>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</si>
  <si>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</si>
  <si>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</si>
  <si>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</si>
  <si>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</si>
  <si>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</si>
  <si>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</si>
  <si>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</si>
  <si>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</si>
  <si>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</si>
  <si>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</si>
  <si>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</si>
  <si>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</si>
  <si>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</si>
  <si>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</si>
  <si>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</si>
  <si>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</si>
  <si>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</si>
  <si>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Mês Realizado</t>
  </si>
  <si>
    <t>Ano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</si>
</sst>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4AC72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6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25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4" fontId="0" fillId="0" borderId="34" xfId="0" applyNumberFormat="1" applyBorder="1"/>
    <xf numFmtId="1" fontId="0" fillId="0" borderId="32" xfId="0" applyNumberFormat="1" applyBorder="1"/>
    <xf numFmtId="14" fontId="0" fillId="0" borderId="33" xfId="0" applyNumberFormat="1" applyBorder="1"/>
    <xf numFmtId="1" fontId="0" fillId="0" borderId="31" xfId="0" applyNumberFormat="1" applyBorder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7" borderId="35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1" fontId="0" fillId="0" borderId="40" xfId="0" applyNumberFormat="1" applyBorder="1"/>
    <xf numFmtId="0" fontId="5" fillId="0" borderId="40" xfId="0" applyFont="1" applyBorder="1" applyAlignment="1">
      <alignment vertical="top" wrapText="1"/>
    </xf>
    <xf numFmtId="165" fontId="0" fillId="7" borderId="22" xfId="0" applyNumberFormat="1" applyFill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65" fontId="0" fillId="7" borderId="23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10" fillId="4" borderId="22" xfId="0" applyNumberFormat="1" applyFont="1" applyFill="1" applyBorder="1" applyAlignment="1">
      <alignment vertical="center"/>
    </xf>
    <xf numFmtId="165" fontId="10" fillId="4" borderId="26" xfId="0" applyNumberFormat="1" applyFont="1" applyFill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theme="4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" formatCode="0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48" tableBorderDxfId="47">
  <autoFilter ref="B4:B9" xr:uid="{A555E58A-BBB8-4CFE-B008-EBD564282F30}"/>
  <tableColumns count="1">
    <tableColumn id="1" xr3:uid="{30D71E8B-709E-449A-B07A-8A8C55C5456A}" name="Nível 1" dataDxfId="4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45" headerRowBorderDxfId="44" tableBorderDxfId="43" totalsRowBorderDxfId="42">
  <autoFilter ref="B4:C13" xr:uid="{22DC5BB2-CE8F-4459-97B8-CF737A3C8B32}"/>
  <tableColumns count="2">
    <tableColumn id="1" xr3:uid="{975C1F2F-258F-48DB-AA81-EBE763308630}" name="Nível 1" dataDxfId="41"/>
    <tableColumn id="2" xr3:uid="{2F7C666F-D259-46AE-B775-008BDB92425D}" name="Nível 2" dataDxfId="4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39" headerRowBorderDxfId="38" tableBorderDxfId="37">
  <autoFilter ref="B4:B10" xr:uid="{7B65C416-5D98-4174-B964-1143EACF3FAE}"/>
  <tableColumns count="1">
    <tableColumn id="1" xr3:uid="{E3699800-6B75-41C2-BD02-FE3C6C9F39C4}" name="Nível 1" dataDxfId="3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35" tableBorderDxfId="34">
  <autoFilter ref="B4:C17" xr:uid="{91924955-25B5-428E-BE48-4AFFD408EB73}"/>
  <tableColumns count="2">
    <tableColumn id="1" xr3:uid="{272A45CA-255B-440F-A660-0BD996820D7F}" name="Nível 1" dataDxfId="33"/>
    <tableColumn id="2" xr3:uid="{D7BCE50A-1DC2-4030-97AD-B89F224C910E}" name="Nível 2" dataDxfId="3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L234" totalsRowShown="0" headerRowDxfId="31" dataDxfId="29" headerRowBorderDxfId="30" tableBorderDxfId="28" totalsRowBorderDxfId="27">
  <autoFilter ref="B3:L234" xr:uid="{B001FC3E-050B-4FC8-9F7A-75954598BC79}"/>
  <tableColumns count="11">
    <tableColumn id="1" xr3:uid="{C3F0433A-68A6-48CA-9A34-018575F94FF0}" name="Data do Caixa Realizado" dataDxfId="26"/>
    <tableColumn id="2" xr3:uid="{A68F13E3-6440-470A-A839-EFB9460BB1DD}" name="Data da Competência" dataDxfId="25"/>
    <tableColumn id="3" xr3:uid="{0C741282-914A-461B-AF0D-E2D4A35F6760}" name="Data do Caixa Previsto" dataDxfId="24"/>
    <tableColumn id="4" xr3:uid="{27CB7C87-34F8-450C-ABC7-92A9668BE3D1}" name="Conta Nível 1" dataDxfId="23"/>
    <tableColumn id="5" xr3:uid="{BD02753A-7DC4-43FB-A188-9EEE25E6CF5D}" name="Conta Nível 2" dataDxfId="22"/>
    <tableColumn id="6" xr3:uid="{0B01B8CF-F4DC-4542-963D-BD2E3B552231}" name="Histórico" dataDxfId="21"/>
    <tableColumn id="7" xr3:uid="{C8B2904E-7CB8-4C03-A237-1C113A4E13D3}" name="Valor" dataDxfId="20"/>
    <tableColumn id="9" xr3:uid="{09B8C21F-56CD-47FF-8D7C-D3585C5F0655}" name="Mês Caixa" dataDxfId="19">
      <calculatedColumnFormula>IF(TBRegistroEntradas[[#This Row],[Data do Caixa Realizado]]="",0,MONTH(TBRegistroEntradas[[#This Row],[Data do Caixa Realizado]]))</calculatedColumnFormula>
    </tableColumn>
    <tableColumn id="10" xr3:uid="{51A21476-E081-412E-9917-4B8F575B23BD}" name="Ano Caixa" dataDxfId="18">
      <calculatedColumnFormula>IF(TBRegistroEntradas[[#This Row],[Data do Caixa Realizado]]="",0,YEAR(TBRegistroEntradas[[#This Row],[Data do Caixa Realizado]]))</calculatedColumnFormula>
    </tableColumn>
    <tableColumn id="11" xr3:uid="{995B3E20-3A08-429A-B69F-24F75F287D17}" name="Mês Competência" dataDxfId="17">
      <calculatedColumnFormula>IF(TBRegistroEntradas[[#This Row],[Data da Competência]]="",0,MONTH(TBRegistroEntradas[[#This Row],[Data da Competência]]))</calculatedColumnFormula>
    </tableColumn>
    <tableColumn id="8" xr3:uid="{C739FB8C-6AA6-4A9D-9AA1-FB85BD8F758B}" name="Ano Competência" dataDxfId="16">
      <calculatedColumnFormula>IF(TBRegistroEntradas[[#This Row],[Data da Competência]]="",0,YEAR(TBRegistroEntradas[[#This Row],[Data da Competência]]))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L232" totalsRowShown="0" headerRowDxfId="15" dataDxfId="13" headerRowBorderDxfId="14" tableBorderDxfId="12" totalsRowBorderDxfId="11">
  <autoFilter ref="B3:L232" xr:uid="{9E01B918-3887-41A5-BACC-845448988122}"/>
  <tableColumns count="11">
    <tableColumn id="1" xr3:uid="{0F9C65C6-C0AD-4FAB-B206-CC5A6013130C}" name="Data do Caixa Realizado" dataDxfId="10"/>
    <tableColumn id="2" xr3:uid="{AF93C881-5C33-473A-88D5-3D970388AD80}" name="Data da Competência" dataDxfId="9"/>
    <tableColumn id="3" xr3:uid="{C55DACC4-9A0A-474D-B2DA-CA064CA9353F}" name="Data do Caixa Previsto" dataDxfId="8"/>
    <tableColumn id="4" xr3:uid="{3F452F9F-0712-4D85-ABCE-30CF4A23C67B}" name="Conta Nível 1" dataDxfId="7"/>
    <tableColumn id="5" xr3:uid="{BB28F992-F429-4F8A-9023-B1CCFB7FB4B2}" name="Conta Nível 2" dataDxfId="6"/>
    <tableColumn id="6" xr3:uid="{83D6415B-493F-4890-8872-12F99F7146E8}" name="Histórico" dataDxfId="5"/>
    <tableColumn id="7" xr3:uid="{BF3977FC-822C-4F7F-B447-0999F0A5E40F}" name="Valor" dataDxfId="4"/>
    <tableColumn id="8" xr3:uid="{CCC50734-7E2D-4A43-B757-5FCE56B02C6D}" name="Mês Realizado" dataDxfId="3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 Realizado" dataDxfId="2">
      <calculatedColumnFormula>IF(TbRegistroSaidas[[#This Row],[Data do Caixa Realizado]]="",0,YEAR(TbRegistroSaidas[[#This Row],[Data do Caixa Realizado]]))</calculatedColumnFormula>
    </tableColumn>
    <tableColumn id="10" xr3:uid="{9692ED0C-7470-41DA-9B7A-DF839EE76BD7}" name="Mês Competência" dataDxfId="1">
      <calculatedColumnFormula>IF(TbRegistroSaidas[[#This Row],[Data da Competência]]="",0,MONTH(TbRegistroSaidas[[#This Row],[Data da Competência]]))</calculatedColumnFormula>
    </tableColumn>
    <tableColumn id="11" xr3:uid="{4D8F1F30-5777-47B0-8D09-3A841299731E}" name="Ano Competência" dataDxfId="0">
      <calculatedColumnFormula>IF(TbRegistroSaidas[[#This Row],[Data da Competência]]="",0,YEAR(TbRegistroSaidas[[#This Row],[Data da Competência]]))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1" t="s">
        <v>29</v>
      </c>
      <c r="C3" s="9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2" t="s">
        <v>11</v>
      </c>
      <c r="C3" s="9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R234"/>
  <sheetViews>
    <sheetView showGridLines="0" workbookViewId="0">
      <pane ySplit="3" topLeftCell="A4" activePane="bottomLeft" state="frozen"/>
      <selection pane="bottomLeft" activeCell="L5" sqref="L5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63" customWidth="1"/>
    <col min="10" max="10" width="13.85546875" style="67" customWidth="1"/>
    <col min="11" max="11" width="13.140625" style="63" customWidth="1"/>
    <col min="12" max="12" width="13.85546875" style="67" customWidth="1"/>
    <col min="13" max="18" width="0" hidden="1" customWidth="1"/>
    <col min="19" max="16384" width="9.140625" hidden="1"/>
  </cols>
  <sheetData>
    <row r="1" spans="1:12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 t="s">
        <v>12</v>
      </c>
      <c r="I1" s="57"/>
      <c r="J1" s="65"/>
      <c r="K1" s="57"/>
      <c r="L1" s="65"/>
    </row>
    <row r="2" spans="1:12" ht="39.950000000000003" customHeight="1" x14ac:dyDescent="0.25">
      <c r="B2" s="12"/>
      <c r="C2" s="12"/>
      <c r="D2" s="12"/>
      <c r="E2" s="14"/>
      <c r="F2" s="14"/>
      <c r="G2" s="14"/>
      <c r="H2" s="17"/>
      <c r="I2" s="58"/>
      <c r="J2" s="66"/>
      <c r="K2" s="58"/>
      <c r="L2" s="66"/>
    </row>
    <row r="3" spans="1:12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59" t="s">
        <v>538</v>
      </c>
      <c r="J3" s="64" t="s">
        <v>539</v>
      </c>
      <c r="K3" s="59" t="s">
        <v>540</v>
      </c>
      <c r="L3" s="64" t="s">
        <v>541</v>
      </c>
    </row>
    <row r="4" spans="1:12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60">
        <f>IF(TBRegistroEntradas[[#This Row],[Data do Caixa Realizado]]="",0,MONTH(TBRegistroEntradas[[#This Row],[Data do Caixa Realizado]]))</f>
        <v>9</v>
      </c>
      <c r="J4" s="68">
        <f>IF(TBRegistroEntradas[[#This Row],[Data do Caixa Realizado]]="",0,YEAR(TBRegistroEntradas[[#This Row],[Data do Caixa Realizado]]))</f>
        <v>2017</v>
      </c>
      <c r="K4" s="60">
        <f>IF(TBRegistroEntradas[[#This Row],[Data da Competência]]="",0,MONTH(TBRegistroEntradas[[#This Row],[Data da Competência]]))</f>
        <v>8</v>
      </c>
      <c r="L4" s="68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61">
        <f>IF(TBRegistroEntradas[[#This Row],[Data do Caixa Realizado]]="",0,MONTH(TBRegistroEntradas[[#This Row],[Data do Caixa Realizado]]))</f>
        <v>9</v>
      </c>
      <c r="J5" s="68">
        <f>IF(TBRegistroEntradas[[#This Row],[Data do Caixa Realizado]]="",0,YEAR(TBRegistroEntradas[[#This Row],[Data do Caixa Realizado]]))</f>
        <v>2017</v>
      </c>
      <c r="K5" s="60">
        <f>IF(TBRegistroEntradas[[#This Row],[Data da Competência]]="",0,MONTH(TBRegistroEntradas[[#This Row],[Data da Competência]]))</f>
        <v>8</v>
      </c>
      <c r="L5" s="68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61">
        <f>IF(TBRegistroEntradas[[#This Row],[Data do Caixa Realizado]]="",0,MONTH(TBRegistroEntradas[[#This Row],[Data do Caixa Realizado]]))</f>
        <v>9</v>
      </c>
      <c r="J6" s="68">
        <f>IF(TBRegistroEntradas[[#This Row],[Data do Caixa Realizado]]="",0,YEAR(TBRegistroEntradas[[#This Row],[Data do Caixa Realizado]]))</f>
        <v>2017</v>
      </c>
      <c r="K6" s="60">
        <f>IF(TBRegistroEntradas[[#This Row],[Data da Competência]]="",0,MONTH(TBRegistroEntradas[[#This Row],[Data da Competência]]))</f>
        <v>8</v>
      </c>
      <c r="L6" s="68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61">
        <f>IF(TBRegistroEntradas[[#This Row],[Data do Caixa Realizado]]="",0,MONTH(TBRegistroEntradas[[#This Row],[Data do Caixa Realizado]]))</f>
        <v>10</v>
      </c>
      <c r="J7" s="68">
        <f>IF(TBRegistroEntradas[[#This Row],[Data do Caixa Realizado]]="",0,YEAR(TBRegistroEntradas[[#This Row],[Data do Caixa Realizado]]))</f>
        <v>2017</v>
      </c>
      <c r="K7" s="60">
        <f>IF(TBRegistroEntradas[[#This Row],[Data da Competência]]="",0,MONTH(TBRegistroEntradas[[#This Row],[Data da Competência]]))</f>
        <v>8</v>
      </c>
      <c r="L7" s="68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61">
        <f>IF(TBRegistroEntradas[[#This Row],[Data do Caixa Realizado]]="",0,MONTH(TBRegistroEntradas[[#This Row],[Data do Caixa Realizado]]))</f>
        <v>10</v>
      </c>
      <c r="J8" s="68">
        <f>IF(TBRegistroEntradas[[#This Row],[Data do Caixa Realizado]]="",0,YEAR(TBRegistroEntradas[[#This Row],[Data do Caixa Realizado]]))</f>
        <v>2017</v>
      </c>
      <c r="K8" s="60">
        <f>IF(TBRegistroEntradas[[#This Row],[Data da Competência]]="",0,MONTH(TBRegistroEntradas[[#This Row],[Data da Competência]]))</f>
        <v>8</v>
      </c>
      <c r="L8" s="68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61">
        <f>IF(TBRegistroEntradas[[#This Row],[Data do Caixa Realizado]]="",0,MONTH(TBRegistroEntradas[[#This Row],[Data do Caixa Realizado]]))</f>
        <v>11</v>
      </c>
      <c r="J9" s="68">
        <f>IF(TBRegistroEntradas[[#This Row],[Data do Caixa Realizado]]="",0,YEAR(TBRegistroEntradas[[#This Row],[Data do Caixa Realizado]]))</f>
        <v>2017</v>
      </c>
      <c r="K9" s="60">
        <f>IF(TBRegistroEntradas[[#This Row],[Data da Competência]]="",0,MONTH(TBRegistroEntradas[[#This Row],[Data da Competência]]))</f>
        <v>8</v>
      </c>
      <c r="L9" s="68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61">
        <f>IF(TBRegistroEntradas[[#This Row],[Data do Caixa Realizado]]="",0,MONTH(TBRegistroEntradas[[#This Row],[Data do Caixa Realizado]]))</f>
        <v>12</v>
      </c>
      <c r="J10" s="68">
        <f>IF(TBRegistroEntradas[[#This Row],[Data do Caixa Realizado]]="",0,YEAR(TBRegistroEntradas[[#This Row],[Data do Caixa Realizado]]))</f>
        <v>2017</v>
      </c>
      <c r="K10" s="60">
        <f>IF(TBRegistroEntradas[[#This Row],[Data da Competência]]="",0,MONTH(TBRegistroEntradas[[#This Row],[Data da Competência]]))</f>
        <v>9</v>
      </c>
      <c r="L10" s="68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61">
        <f>IF(TBRegistroEntradas[[#This Row],[Data do Caixa Realizado]]="",0,MONTH(TBRegistroEntradas[[#This Row],[Data do Caixa Realizado]]))</f>
        <v>9</v>
      </c>
      <c r="J11" s="68">
        <f>IF(TBRegistroEntradas[[#This Row],[Data do Caixa Realizado]]="",0,YEAR(TBRegistroEntradas[[#This Row],[Data do Caixa Realizado]]))</f>
        <v>2017</v>
      </c>
      <c r="K11" s="60">
        <f>IF(TBRegistroEntradas[[#This Row],[Data da Competência]]="",0,MONTH(TBRegistroEntradas[[#This Row],[Data da Competência]]))</f>
        <v>9</v>
      </c>
      <c r="L11" s="68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61">
        <f>IF(TBRegistroEntradas[[#This Row],[Data do Caixa Realizado]]="",0,MONTH(TBRegistroEntradas[[#This Row],[Data do Caixa Realizado]]))</f>
        <v>10</v>
      </c>
      <c r="J12" s="68">
        <f>IF(TBRegistroEntradas[[#This Row],[Data do Caixa Realizado]]="",0,YEAR(TBRegistroEntradas[[#This Row],[Data do Caixa Realizado]]))</f>
        <v>2017</v>
      </c>
      <c r="K12" s="60">
        <f>IF(TBRegistroEntradas[[#This Row],[Data da Competência]]="",0,MONTH(TBRegistroEntradas[[#This Row],[Data da Competência]]))</f>
        <v>9</v>
      </c>
      <c r="L12" s="68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61">
        <f>IF(TBRegistroEntradas[[#This Row],[Data do Caixa Realizado]]="",0,MONTH(TBRegistroEntradas[[#This Row],[Data do Caixa Realizado]]))</f>
        <v>0</v>
      </c>
      <c r="J13" s="68">
        <f>IF(TBRegistroEntradas[[#This Row],[Data do Caixa Realizado]]="",0,YEAR(TBRegistroEntradas[[#This Row],[Data do Caixa Realizado]]))</f>
        <v>0</v>
      </c>
      <c r="K13" s="60">
        <f>IF(TBRegistroEntradas[[#This Row],[Data da Competência]]="",0,MONTH(TBRegistroEntradas[[#This Row],[Data da Competência]]))</f>
        <v>9</v>
      </c>
      <c r="L13" s="68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61">
        <f>IF(TBRegistroEntradas[[#This Row],[Data do Caixa Realizado]]="",0,MONTH(TBRegistroEntradas[[#This Row],[Data do Caixa Realizado]]))</f>
        <v>9</v>
      </c>
      <c r="J14" s="68">
        <f>IF(TBRegistroEntradas[[#This Row],[Data do Caixa Realizado]]="",0,YEAR(TBRegistroEntradas[[#This Row],[Data do Caixa Realizado]]))</f>
        <v>2017</v>
      </c>
      <c r="K14" s="60">
        <f>IF(TBRegistroEntradas[[#This Row],[Data da Competência]]="",0,MONTH(TBRegistroEntradas[[#This Row],[Data da Competência]]))</f>
        <v>9</v>
      </c>
      <c r="L14" s="68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61">
        <f>IF(TBRegistroEntradas[[#This Row],[Data do Caixa Realizado]]="",0,MONTH(TBRegistroEntradas[[#This Row],[Data do Caixa Realizado]]))</f>
        <v>9</v>
      </c>
      <c r="J15" s="68">
        <f>IF(TBRegistroEntradas[[#This Row],[Data do Caixa Realizado]]="",0,YEAR(TBRegistroEntradas[[#This Row],[Data do Caixa Realizado]]))</f>
        <v>2017</v>
      </c>
      <c r="K15" s="60">
        <f>IF(TBRegistroEntradas[[#This Row],[Data da Competência]]="",0,MONTH(TBRegistroEntradas[[#This Row],[Data da Competência]]))</f>
        <v>9</v>
      </c>
      <c r="L15" s="68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61">
        <f>IF(TBRegistroEntradas[[#This Row],[Data do Caixa Realizado]]="",0,MONTH(TBRegistroEntradas[[#This Row],[Data do Caixa Realizado]]))</f>
        <v>10</v>
      </c>
      <c r="J16" s="68">
        <f>IF(TBRegistroEntradas[[#This Row],[Data do Caixa Realizado]]="",0,YEAR(TBRegistroEntradas[[#This Row],[Data do Caixa Realizado]]))</f>
        <v>2017</v>
      </c>
      <c r="K16" s="60">
        <f>IF(TBRegistroEntradas[[#This Row],[Data da Competência]]="",0,MONTH(TBRegistroEntradas[[#This Row],[Data da Competência]]))</f>
        <v>9</v>
      </c>
      <c r="L16" s="68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61">
        <f>IF(TBRegistroEntradas[[#This Row],[Data do Caixa Realizado]]="",0,MONTH(TBRegistroEntradas[[#This Row],[Data do Caixa Realizado]]))</f>
        <v>11</v>
      </c>
      <c r="J17" s="68">
        <f>IF(TBRegistroEntradas[[#This Row],[Data do Caixa Realizado]]="",0,YEAR(TBRegistroEntradas[[#This Row],[Data do Caixa Realizado]]))</f>
        <v>2017</v>
      </c>
      <c r="K17" s="60">
        <f>IF(TBRegistroEntradas[[#This Row],[Data da Competência]]="",0,MONTH(TBRegistroEntradas[[#This Row],[Data da Competência]]))</f>
        <v>9</v>
      </c>
      <c r="L17" s="68">
        <f>IF(TBRegistroEntradas[[#This Row],[Data da Competência]]="",0,YEAR(TBRegistroEntradas[[#This Row],[Data da Competência]]))</f>
        <v>2017</v>
      </c>
    </row>
    <row r="18" spans="2:12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61">
        <f>IF(TBRegistroEntradas[[#This Row],[Data do Caixa Realizado]]="",0,MONTH(TBRegistroEntradas[[#This Row],[Data do Caixa Realizado]]))</f>
        <v>10</v>
      </c>
      <c r="J18" s="68">
        <f>IF(TBRegistroEntradas[[#This Row],[Data do Caixa Realizado]]="",0,YEAR(TBRegistroEntradas[[#This Row],[Data do Caixa Realizado]]))</f>
        <v>2017</v>
      </c>
      <c r="K18" s="60">
        <f>IF(TBRegistroEntradas[[#This Row],[Data da Competência]]="",0,MONTH(TBRegistroEntradas[[#This Row],[Data da Competência]]))</f>
        <v>9</v>
      </c>
      <c r="L18" s="68">
        <f>IF(TBRegistroEntradas[[#This Row],[Data da Competência]]="",0,YEAR(TBRegistroEntradas[[#This Row],[Data da Competência]]))</f>
        <v>2017</v>
      </c>
    </row>
    <row r="19" spans="2:12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61">
        <f>IF(TBRegistroEntradas[[#This Row],[Data do Caixa Realizado]]="",0,MONTH(TBRegistroEntradas[[#This Row],[Data do Caixa Realizado]]))</f>
        <v>10</v>
      </c>
      <c r="J19" s="68">
        <f>IF(TBRegistroEntradas[[#This Row],[Data do Caixa Realizado]]="",0,YEAR(TBRegistroEntradas[[#This Row],[Data do Caixa Realizado]]))</f>
        <v>2017</v>
      </c>
      <c r="K19" s="60">
        <f>IF(TBRegistroEntradas[[#This Row],[Data da Competência]]="",0,MONTH(TBRegistroEntradas[[#This Row],[Data da Competência]]))</f>
        <v>9</v>
      </c>
      <c r="L19" s="68">
        <f>IF(TBRegistroEntradas[[#This Row],[Data da Competência]]="",0,YEAR(TBRegistroEntradas[[#This Row],[Data da Competência]]))</f>
        <v>2017</v>
      </c>
    </row>
    <row r="20" spans="2:12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61">
        <f>IF(TBRegistroEntradas[[#This Row],[Data do Caixa Realizado]]="",0,MONTH(TBRegistroEntradas[[#This Row],[Data do Caixa Realizado]]))</f>
        <v>10</v>
      </c>
      <c r="J20" s="68">
        <f>IF(TBRegistroEntradas[[#This Row],[Data do Caixa Realizado]]="",0,YEAR(TBRegistroEntradas[[#This Row],[Data do Caixa Realizado]]))</f>
        <v>2017</v>
      </c>
      <c r="K20" s="60">
        <f>IF(TBRegistroEntradas[[#This Row],[Data da Competência]]="",0,MONTH(TBRegistroEntradas[[#This Row],[Data da Competência]]))</f>
        <v>10</v>
      </c>
      <c r="L20" s="68">
        <f>IF(TBRegistroEntradas[[#This Row],[Data da Competência]]="",0,YEAR(TBRegistroEntradas[[#This Row],[Data da Competência]]))</f>
        <v>2017</v>
      </c>
    </row>
    <row r="21" spans="2:12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61">
        <f>IF(TBRegistroEntradas[[#This Row],[Data do Caixa Realizado]]="",0,MONTH(TBRegistroEntradas[[#This Row],[Data do Caixa Realizado]]))</f>
        <v>11</v>
      </c>
      <c r="J21" s="68">
        <f>IF(TBRegistroEntradas[[#This Row],[Data do Caixa Realizado]]="",0,YEAR(TBRegistroEntradas[[#This Row],[Data do Caixa Realizado]]))</f>
        <v>2017</v>
      </c>
      <c r="K21" s="60">
        <f>IF(TBRegistroEntradas[[#This Row],[Data da Competência]]="",0,MONTH(TBRegistroEntradas[[#This Row],[Data da Competência]]))</f>
        <v>10</v>
      </c>
      <c r="L21" s="68">
        <f>IF(TBRegistroEntradas[[#This Row],[Data da Competência]]="",0,YEAR(TBRegistroEntradas[[#This Row],[Data da Competência]]))</f>
        <v>2017</v>
      </c>
    </row>
    <row r="22" spans="2:12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61">
        <f>IF(TBRegistroEntradas[[#This Row],[Data do Caixa Realizado]]="",0,MONTH(TBRegistroEntradas[[#This Row],[Data do Caixa Realizado]]))</f>
        <v>0</v>
      </c>
      <c r="J22" s="68">
        <f>IF(TBRegistroEntradas[[#This Row],[Data do Caixa Realizado]]="",0,YEAR(TBRegistroEntradas[[#This Row],[Data do Caixa Realizado]]))</f>
        <v>0</v>
      </c>
      <c r="K22" s="60">
        <f>IF(TBRegistroEntradas[[#This Row],[Data da Competência]]="",0,MONTH(TBRegistroEntradas[[#This Row],[Data da Competência]]))</f>
        <v>10</v>
      </c>
      <c r="L22" s="68">
        <f>IF(TBRegistroEntradas[[#This Row],[Data da Competência]]="",0,YEAR(TBRegistroEntradas[[#This Row],[Data da Competência]]))</f>
        <v>2017</v>
      </c>
    </row>
    <row r="23" spans="2:12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61">
        <f>IF(TBRegistroEntradas[[#This Row],[Data do Caixa Realizado]]="",0,MONTH(TBRegistroEntradas[[#This Row],[Data do Caixa Realizado]]))</f>
        <v>2</v>
      </c>
      <c r="J23" s="68">
        <f>IF(TBRegistroEntradas[[#This Row],[Data do Caixa Realizado]]="",0,YEAR(TBRegistroEntradas[[#This Row],[Data do Caixa Realizado]]))</f>
        <v>2018</v>
      </c>
      <c r="K23" s="60">
        <f>IF(TBRegistroEntradas[[#This Row],[Data da Competência]]="",0,MONTH(TBRegistroEntradas[[#This Row],[Data da Competência]]))</f>
        <v>10</v>
      </c>
      <c r="L23" s="68">
        <f>IF(TBRegistroEntradas[[#This Row],[Data da Competência]]="",0,YEAR(TBRegistroEntradas[[#This Row],[Data da Competência]]))</f>
        <v>2017</v>
      </c>
    </row>
    <row r="24" spans="2:12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61">
        <f>IF(TBRegistroEntradas[[#This Row],[Data do Caixa Realizado]]="",0,MONTH(TBRegistroEntradas[[#This Row],[Data do Caixa Realizado]]))</f>
        <v>11</v>
      </c>
      <c r="J24" s="68">
        <f>IF(TBRegistroEntradas[[#This Row],[Data do Caixa Realizado]]="",0,YEAR(TBRegistroEntradas[[#This Row],[Data do Caixa Realizado]]))</f>
        <v>2017</v>
      </c>
      <c r="K24" s="60">
        <f>IF(TBRegistroEntradas[[#This Row],[Data da Competência]]="",0,MONTH(TBRegistroEntradas[[#This Row],[Data da Competência]]))</f>
        <v>10</v>
      </c>
      <c r="L24" s="68">
        <f>IF(TBRegistroEntradas[[#This Row],[Data da Competência]]="",0,YEAR(TBRegistroEntradas[[#This Row],[Data da Competência]]))</f>
        <v>2017</v>
      </c>
    </row>
    <row r="25" spans="2:12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61">
        <f>IF(TBRegistroEntradas[[#This Row],[Data do Caixa Realizado]]="",0,MONTH(TBRegistroEntradas[[#This Row],[Data do Caixa Realizado]]))</f>
        <v>11</v>
      </c>
      <c r="J25" s="68">
        <f>IF(TBRegistroEntradas[[#This Row],[Data do Caixa Realizado]]="",0,YEAR(TBRegistroEntradas[[#This Row],[Data do Caixa Realizado]]))</f>
        <v>2017</v>
      </c>
      <c r="K25" s="60">
        <f>IF(TBRegistroEntradas[[#This Row],[Data da Competência]]="",0,MONTH(TBRegistroEntradas[[#This Row],[Data da Competência]]))</f>
        <v>10</v>
      </c>
      <c r="L25" s="68">
        <f>IF(TBRegistroEntradas[[#This Row],[Data da Competência]]="",0,YEAR(TBRegistroEntradas[[#This Row],[Data da Competência]]))</f>
        <v>2017</v>
      </c>
    </row>
    <row r="26" spans="2:12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61">
        <f>IF(TBRegistroEntradas[[#This Row],[Data do Caixa Realizado]]="",0,MONTH(TBRegistroEntradas[[#This Row],[Data do Caixa Realizado]]))</f>
        <v>10</v>
      </c>
      <c r="J26" s="68">
        <f>IF(TBRegistroEntradas[[#This Row],[Data do Caixa Realizado]]="",0,YEAR(TBRegistroEntradas[[#This Row],[Data do Caixa Realizado]]))</f>
        <v>2017</v>
      </c>
      <c r="K26" s="60">
        <f>IF(TBRegistroEntradas[[#This Row],[Data da Competência]]="",0,MONTH(TBRegistroEntradas[[#This Row],[Data da Competência]]))</f>
        <v>10</v>
      </c>
      <c r="L26" s="68">
        <f>IF(TBRegistroEntradas[[#This Row],[Data da Competência]]="",0,YEAR(TBRegistroEntradas[[#This Row],[Data da Competência]]))</f>
        <v>2017</v>
      </c>
    </row>
    <row r="27" spans="2:12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61">
        <f>IF(TBRegistroEntradas[[#This Row],[Data do Caixa Realizado]]="",0,MONTH(TBRegistroEntradas[[#This Row],[Data do Caixa Realizado]]))</f>
        <v>12</v>
      </c>
      <c r="J27" s="68">
        <f>IF(TBRegistroEntradas[[#This Row],[Data do Caixa Realizado]]="",0,YEAR(TBRegistroEntradas[[#This Row],[Data do Caixa Realizado]]))</f>
        <v>2017</v>
      </c>
      <c r="K27" s="60">
        <f>IF(TBRegistroEntradas[[#This Row],[Data da Competência]]="",0,MONTH(TBRegistroEntradas[[#This Row],[Data da Competência]]))</f>
        <v>10</v>
      </c>
      <c r="L27" s="68">
        <f>IF(TBRegistroEntradas[[#This Row],[Data da Competência]]="",0,YEAR(TBRegistroEntradas[[#This Row],[Data da Competência]]))</f>
        <v>2017</v>
      </c>
    </row>
    <row r="28" spans="2:12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61">
        <f>IF(TBRegistroEntradas[[#This Row],[Data do Caixa Realizado]]="",0,MONTH(TBRegistroEntradas[[#This Row],[Data do Caixa Realizado]]))</f>
        <v>11</v>
      </c>
      <c r="J28" s="68">
        <f>IF(TBRegistroEntradas[[#This Row],[Data do Caixa Realizado]]="",0,YEAR(TBRegistroEntradas[[#This Row],[Data do Caixa Realizado]]))</f>
        <v>2017</v>
      </c>
      <c r="K28" s="60">
        <f>IF(TBRegistroEntradas[[#This Row],[Data da Competência]]="",0,MONTH(TBRegistroEntradas[[#This Row],[Data da Competência]]))</f>
        <v>10</v>
      </c>
      <c r="L28" s="68">
        <f>IF(TBRegistroEntradas[[#This Row],[Data da Competência]]="",0,YEAR(TBRegistroEntradas[[#This Row],[Data da Competência]]))</f>
        <v>2017</v>
      </c>
    </row>
    <row r="29" spans="2:12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61">
        <f>IF(TBRegistroEntradas[[#This Row],[Data do Caixa Realizado]]="",0,MONTH(TBRegistroEntradas[[#This Row],[Data do Caixa Realizado]]))</f>
        <v>12</v>
      </c>
      <c r="J29" s="68">
        <f>IF(TBRegistroEntradas[[#This Row],[Data do Caixa Realizado]]="",0,YEAR(TBRegistroEntradas[[#This Row],[Data do Caixa Realizado]]))</f>
        <v>2017</v>
      </c>
      <c r="K29" s="60">
        <f>IF(TBRegistroEntradas[[#This Row],[Data da Competência]]="",0,MONTH(TBRegistroEntradas[[#This Row],[Data da Competência]]))</f>
        <v>10</v>
      </c>
      <c r="L29" s="68">
        <f>IF(TBRegistroEntradas[[#This Row],[Data da Competência]]="",0,YEAR(TBRegistroEntradas[[#This Row],[Data da Competência]]))</f>
        <v>2017</v>
      </c>
    </row>
    <row r="30" spans="2:12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61">
        <f>IF(TBRegistroEntradas[[#This Row],[Data do Caixa Realizado]]="",0,MONTH(TBRegistroEntradas[[#This Row],[Data do Caixa Realizado]]))</f>
        <v>11</v>
      </c>
      <c r="J30" s="68">
        <f>IF(TBRegistroEntradas[[#This Row],[Data do Caixa Realizado]]="",0,YEAR(TBRegistroEntradas[[#This Row],[Data do Caixa Realizado]]))</f>
        <v>2017</v>
      </c>
      <c r="K30" s="60">
        <f>IF(TBRegistroEntradas[[#This Row],[Data da Competência]]="",0,MONTH(TBRegistroEntradas[[#This Row],[Data da Competência]]))</f>
        <v>10</v>
      </c>
      <c r="L30" s="68">
        <f>IF(TBRegistroEntradas[[#This Row],[Data da Competência]]="",0,YEAR(TBRegistroEntradas[[#This Row],[Data da Competência]]))</f>
        <v>2017</v>
      </c>
    </row>
    <row r="31" spans="2:12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61">
        <f>IF(TBRegistroEntradas[[#This Row],[Data do Caixa Realizado]]="",0,MONTH(TBRegistroEntradas[[#This Row],[Data do Caixa Realizado]]))</f>
        <v>11</v>
      </c>
      <c r="J31" s="68">
        <f>IF(TBRegistroEntradas[[#This Row],[Data do Caixa Realizado]]="",0,YEAR(TBRegistroEntradas[[#This Row],[Data do Caixa Realizado]]))</f>
        <v>2017</v>
      </c>
      <c r="K31" s="60">
        <f>IF(TBRegistroEntradas[[#This Row],[Data da Competência]]="",0,MONTH(TBRegistroEntradas[[#This Row],[Data da Competência]]))</f>
        <v>11</v>
      </c>
      <c r="L31" s="68">
        <f>IF(TBRegistroEntradas[[#This Row],[Data da Competência]]="",0,YEAR(TBRegistroEntradas[[#This Row],[Data da Competência]]))</f>
        <v>2017</v>
      </c>
    </row>
    <row r="32" spans="2:12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61">
        <f>IF(TBRegistroEntradas[[#This Row],[Data do Caixa Realizado]]="",0,MONTH(TBRegistroEntradas[[#This Row],[Data do Caixa Realizado]]))</f>
        <v>12</v>
      </c>
      <c r="J32" s="68">
        <f>IF(TBRegistroEntradas[[#This Row],[Data do Caixa Realizado]]="",0,YEAR(TBRegistroEntradas[[#This Row],[Data do Caixa Realizado]]))</f>
        <v>2017</v>
      </c>
      <c r="K32" s="60">
        <f>IF(TBRegistroEntradas[[#This Row],[Data da Competência]]="",0,MONTH(TBRegistroEntradas[[#This Row],[Data da Competência]]))</f>
        <v>11</v>
      </c>
      <c r="L32" s="68">
        <f>IF(TBRegistroEntradas[[#This Row],[Data da Competência]]="",0,YEAR(TBRegistroEntradas[[#This Row],[Data da Competência]]))</f>
        <v>2017</v>
      </c>
    </row>
    <row r="33" spans="2:12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61">
        <f>IF(TBRegistroEntradas[[#This Row],[Data do Caixa Realizado]]="",0,MONTH(TBRegistroEntradas[[#This Row],[Data do Caixa Realizado]]))</f>
        <v>12</v>
      </c>
      <c r="J33" s="68">
        <f>IF(TBRegistroEntradas[[#This Row],[Data do Caixa Realizado]]="",0,YEAR(TBRegistroEntradas[[#This Row],[Data do Caixa Realizado]]))</f>
        <v>2017</v>
      </c>
      <c r="K33" s="60">
        <f>IF(TBRegistroEntradas[[#This Row],[Data da Competência]]="",0,MONTH(TBRegistroEntradas[[#This Row],[Data da Competência]]))</f>
        <v>11</v>
      </c>
      <c r="L33" s="68">
        <f>IF(TBRegistroEntradas[[#This Row],[Data da Competência]]="",0,YEAR(TBRegistroEntradas[[#This Row],[Data da Competência]]))</f>
        <v>2017</v>
      </c>
    </row>
    <row r="34" spans="2:12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61">
        <f>IF(TBRegistroEntradas[[#This Row],[Data do Caixa Realizado]]="",0,MONTH(TBRegistroEntradas[[#This Row],[Data do Caixa Realizado]]))</f>
        <v>12</v>
      </c>
      <c r="J34" s="68">
        <f>IF(TBRegistroEntradas[[#This Row],[Data do Caixa Realizado]]="",0,YEAR(TBRegistroEntradas[[#This Row],[Data do Caixa Realizado]]))</f>
        <v>2017</v>
      </c>
      <c r="K34" s="60">
        <f>IF(TBRegistroEntradas[[#This Row],[Data da Competência]]="",0,MONTH(TBRegistroEntradas[[#This Row],[Data da Competência]]))</f>
        <v>11</v>
      </c>
      <c r="L34" s="68">
        <f>IF(TBRegistroEntradas[[#This Row],[Data da Competência]]="",0,YEAR(TBRegistroEntradas[[#This Row],[Data da Competência]]))</f>
        <v>2017</v>
      </c>
    </row>
    <row r="35" spans="2:12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61">
        <f>IF(TBRegistroEntradas[[#This Row],[Data do Caixa Realizado]]="",0,MONTH(TBRegistroEntradas[[#This Row],[Data do Caixa Realizado]]))</f>
        <v>1</v>
      </c>
      <c r="J35" s="68">
        <f>IF(TBRegistroEntradas[[#This Row],[Data do Caixa Realizado]]="",0,YEAR(TBRegistroEntradas[[#This Row],[Data do Caixa Realizado]]))</f>
        <v>2018</v>
      </c>
      <c r="K35" s="60">
        <f>IF(TBRegistroEntradas[[#This Row],[Data da Competência]]="",0,MONTH(TBRegistroEntradas[[#This Row],[Data da Competência]]))</f>
        <v>11</v>
      </c>
      <c r="L35" s="68">
        <f>IF(TBRegistroEntradas[[#This Row],[Data da Competência]]="",0,YEAR(TBRegistroEntradas[[#This Row],[Data da Competência]]))</f>
        <v>2017</v>
      </c>
    </row>
    <row r="36" spans="2:12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61">
        <f>IF(TBRegistroEntradas[[#This Row],[Data do Caixa Realizado]]="",0,MONTH(TBRegistroEntradas[[#This Row],[Data do Caixa Realizado]]))</f>
        <v>12</v>
      </c>
      <c r="J36" s="68">
        <f>IF(TBRegistroEntradas[[#This Row],[Data do Caixa Realizado]]="",0,YEAR(TBRegistroEntradas[[#This Row],[Data do Caixa Realizado]]))</f>
        <v>2017</v>
      </c>
      <c r="K36" s="60">
        <f>IF(TBRegistroEntradas[[#This Row],[Data da Competência]]="",0,MONTH(TBRegistroEntradas[[#This Row],[Data da Competência]]))</f>
        <v>11</v>
      </c>
      <c r="L36" s="68">
        <f>IF(TBRegistroEntradas[[#This Row],[Data da Competência]]="",0,YEAR(TBRegistroEntradas[[#This Row],[Data da Competência]]))</f>
        <v>2017</v>
      </c>
    </row>
    <row r="37" spans="2:12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61">
        <f>IF(TBRegistroEntradas[[#This Row],[Data do Caixa Realizado]]="",0,MONTH(TBRegistroEntradas[[#This Row],[Data do Caixa Realizado]]))</f>
        <v>1</v>
      </c>
      <c r="J37" s="68">
        <f>IF(TBRegistroEntradas[[#This Row],[Data do Caixa Realizado]]="",0,YEAR(TBRegistroEntradas[[#This Row],[Data do Caixa Realizado]]))</f>
        <v>2018</v>
      </c>
      <c r="K37" s="60">
        <f>IF(TBRegistroEntradas[[#This Row],[Data da Competência]]="",0,MONTH(TBRegistroEntradas[[#This Row],[Data da Competência]]))</f>
        <v>11</v>
      </c>
      <c r="L37" s="68">
        <f>IF(TBRegistroEntradas[[#This Row],[Data da Competência]]="",0,YEAR(TBRegistroEntradas[[#This Row],[Data da Competência]]))</f>
        <v>2017</v>
      </c>
    </row>
    <row r="38" spans="2:12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61">
        <f>IF(TBRegistroEntradas[[#This Row],[Data do Caixa Realizado]]="",0,MONTH(TBRegistroEntradas[[#This Row],[Data do Caixa Realizado]]))</f>
        <v>2</v>
      </c>
      <c r="J38" s="68">
        <f>IF(TBRegistroEntradas[[#This Row],[Data do Caixa Realizado]]="",0,YEAR(TBRegistroEntradas[[#This Row],[Data do Caixa Realizado]]))</f>
        <v>2018</v>
      </c>
      <c r="K38" s="60">
        <f>IF(TBRegistroEntradas[[#This Row],[Data da Competência]]="",0,MONTH(TBRegistroEntradas[[#This Row],[Data da Competência]]))</f>
        <v>11</v>
      </c>
      <c r="L38" s="68">
        <f>IF(TBRegistroEntradas[[#This Row],[Data da Competência]]="",0,YEAR(TBRegistroEntradas[[#This Row],[Data da Competência]]))</f>
        <v>2017</v>
      </c>
    </row>
    <row r="39" spans="2:12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61">
        <f>IF(TBRegistroEntradas[[#This Row],[Data do Caixa Realizado]]="",0,MONTH(TBRegistroEntradas[[#This Row],[Data do Caixa Realizado]]))</f>
        <v>3</v>
      </c>
      <c r="J39" s="68">
        <f>IF(TBRegistroEntradas[[#This Row],[Data do Caixa Realizado]]="",0,YEAR(TBRegistroEntradas[[#This Row],[Data do Caixa Realizado]]))</f>
        <v>2018</v>
      </c>
      <c r="K39" s="60">
        <f>IF(TBRegistroEntradas[[#This Row],[Data da Competência]]="",0,MONTH(TBRegistroEntradas[[#This Row],[Data da Competência]]))</f>
        <v>11</v>
      </c>
      <c r="L39" s="68">
        <f>IF(TBRegistroEntradas[[#This Row],[Data da Competência]]="",0,YEAR(TBRegistroEntradas[[#This Row],[Data da Competência]]))</f>
        <v>2017</v>
      </c>
    </row>
    <row r="40" spans="2:12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61">
        <f>IF(TBRegistroEntradas[[#This Row],[Data do Caixa Realizado]]="",0,MONTH(TBRegistroEntradas[[#This Row],[Data do Caixa Realizado]]))</f>
        <v>1</v>
      </c>
      <c r="J40" s="68">
        <f>IF(TBRegistroEntradas[[#This Row],[Data do Caixa Realizado]]="",0,YEAR(TBRegistroEntradas[[#This Row],[Data do Caixa Realizado]]))</f>
        <v>2018</v>
      </c>
      <c r="K40" s="60">
        <f>IF(TBRegistroEntradas[[#This Row],[Data da Competência]]="",0,MONTH(TBRegistroEntradas[[#This Row],[Data da Competência]]))</f>
        <v>11</v>
      </c>
      <c r="L40" s="68">
        <f>IF(TBRegistroEntradas[[#This Row],[Data da Competência]]="",0,YEAR(TBRegistroEntradas[[#This Row],[Data da Competência]]))</f>
        <v>2017</v>
      </c>
    </row>
    <row r="41" spans="2:12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61">
        <f>IF(TBRegistroEntradas[[#This Row],[Data do Caixa Realizado]]="",0,MONTH(TBRegistroEntradas[[#This Row],[Data do Caixa Realizado]]))</f>
        <v>0</v>
      </c>
      <c r="J41" s="68">
        <f>IF(TBRegistroEntradas[[#This Row],[Data do Caixa Realizado]]="",0,YEAR(TBRegistroEntradas[[#This Row],[Data do Caixa Realizado]]))</f>
        <v>0</v>
      </c>
      <c r="K41" s="60">
        <f>IF(TBRegistroEntradas[[#This Row],[Data da Competência]]="",0,MONTH(TBRegistroEntradas[[#This Row],[Data da Competência]]))</f>
        <v>11</v>
      </c>
      <c r="L41" s="68">
        <f>IF(TBRegistroEntradas[[#This Row],[Data da Competência]]="",0,YEAR(TBRegistroEntradas[[#This Row],[Data da Competência]]))</f>
        <v>2017</v>
      </c>
    </row>
    <row r="42" spans="2:12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61">
        <f>IF(TBRegistroEntradas[[#This Row],[Data do Caixa Realizado]]="",0,MONTH(TBRegistroEntradas[[#This Row],[Data do Caixa Realizado]]))</f>
        <v>1</v>
      </c>
      <c r="J42" s="68">
        <f>IF(TBRegistroEntradas[[#This Row],[Data do Caixa Realizado]]="",0,YEAR(TBRegistroEntradas[[#This Row],[Data do Caixa Realizado]]))</f>
        <v>2018</v>
      </c>
      <c r="K42" s="60">
        <f>IF(TBRegistroEntradas[[#This Row],[Data da Competência]]="",0,MONTH(TBRegistroEntradas[[#This Row],[Data da Competência]]))</f>
        <v>12</v>
      </c>
      <c r="L42" s="68">
        <f>IF(TBRegistroEntradas[[#This Row],[Data da Competência]]="",0,YEAR(TBRegistroEntradas[[#This Row],[Data da Competência]]))</f>
        <v>2017</v>
      </c>
    </row>
    <row r="43" spans="2:12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61">
        <f>IF(TBRegistroEntradas[[#This Row],[Data do Caixa Realizado]]="",0,MONTH(TBRegistroEntradas[[#This Row],[Data do Caixa Realizado]]))</f>
        <v>12</v>
      </c>
      <c r="J43" s="68">
        <f>IF(TBRegistroEntradas[[#This Row],[Data do Caixa Realizado]]="",0,YEAR(TBRegistroEntradas[[#This Row],[Data do Caixa Realizado]]))</f>
        <v>2017</v>
      </c>
      <c r="K43" s="60">
        <f>IF(TBRegistroEntradas[[#This Row],[Data da Competência]]="",0,MONTH(TBRegistroEntradas[[#This Row],[Data da Competência]]))</f>
        <v>12</v>
      </c>
      <c r="L43" s="68">
        <f>IF(TBRegistroEntradas[[#This Row],[Data da Competência]]="",0,YEAR(TBRegistroEntradas[[#This Row],[Data da Competência]]))</f>
        <v>2017</v>
      </c>
    </row>
    <row r="44" spans="2:12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61">
        <f>IF(TBRegistroEntradas[[#This Row],[Data do Caixa Realizado]]="",0,MONTH(TBRegistroEntradas[[#This Row],[Data do Caixa Realizado]]))</f>
        <v>1</v>
      </c>
      <c r="J44" s="68">
        <f>IF(TBRegistroEntradas[[#This Row],[Data do Caixa Realizado]]="",0,YEAR(TBRegistroEntradas[[#This Row],[Data do Caixa Realizado]]))</f>
        <v>2018</v>
      </c>
      <c r="K44" s="60">
        <f>IF(TBRegistroEntradas[[#This Row],[Data da Competência]]="",0,MONTH(TBRegistroEntradas[[#This Row],[Data da Competência]]))</f>
        <v>12</v>
      </c>
      <c r="L44" s="68">
        <f>IF(TBRegistroEntradas[[#This Row],[Data da Competência]]="",0,YEAR(TBRegistroEntradas[[#This Row],[Data da Competência]]))</f>
        <v>2017</v>
      </c>
    </row>
    <row r="45" spans="2:12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61">
        <f>IF(TBRegistroEntradas[[#This Row],[Data do Caixa Realizado]]="",0,MONTH(TBRegistroEntradas[[#This Row],[Data do Caixa Realizado]]))</f>
        <v>1</v>
      </c>
      <c r="J45" s="68">
        <f>IF(TBRegistroEntradas[[#This Row],[Data do Caixa Realizado]]="",0,YEAR(TBRegistroEntradas[[#This Row],[Data do Caixa Realizado]]))</f>
        <v>2018</v>
      </c>
      <c r="K45" s="60">
        <f>IF(TBRegistroEntradas[[#This Row],[Data da Competência]]="",0,MONTH(TBRegistroEntradas[[#This Row],[Data da Competência]]))</f>
        <v>12</v>
      </c>
      <c r="L45" s="68">
        <f>IF(TBRegistroEntradas[[#This Row],[Data da Competência]]="",0,YEAR(TBRegistroEntradas[[#This Row],[Data da Competência]]))</f>
        <v>2017</v>
      </c>
    </row>
    <row r="46" spans="2:12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61">
        <f>IF(TBRegistroEntradas[[#This Row],[Data do Caixa Realizado]]="",0,MONTH(TBRegistroEntradas[[#This Row],[Data do Caixa Realizado]]))</f>
        <v>12</v>
      </c>
      <c r="J46" s="68">
        <f>IF(TBRegistroEntradas[[#This Row],[Data do Caixa Realizado]]="",0,YEAR(TBRegistroEntradas[[#This Row],[Data do Caixa Realizado]]))</f>
        <v>2017</v>
      </c>
      <c r="K46" s="60">
        <f>IF(TBRegistroEntradas[[#This Row],[Data da Competência]]="",0,MONTH(TBRegistroEntradas[[#This Row],[Data da Competência]]))</f>
        <v>12</v>
      </c>
      <c r="L46" s="68">
        <f>IF(TBRegistroEntradas[[#This Row],[Data da Competência]]="",0,YEAR(TBRegistroEntradas[[#This Row],[Data da Competência]]))</f>
        <v>2017</v>
      </c>
    </row>
    <row r="47" spans="2:12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61">
        <f>IF(TBRegistroEntradas[[#This Row],[Data do Caixa Realizado]]="",0,MONTH(TBRegistroEntradas[[#This Row],[Data do Caixa Realizado]]))</f>
        <v>2</v>
      </c>
      <c r="J47" s="68">
        <f>IF(TBRegistroEntradas[[#This Row],[Data do Caixa Realizado]]="",0,YEAR(TBRegistroEntradas[[#This Row],[Data do Caixa Realizado]]))</f>
        <v>2018</v>
      </c>
      <c r="K47" s="60">
        <f>IF(TBRegistroEntradas[[#This Row],[Data da Competência]]="",0,MONTH(TBRegistroEntradas[[#This Row],[Data da Competência]]))</f>
        <v>12</v>
      </c>
      <c r="L47" s="68">
        <f>IF(TBRegistroEntradas[[#This Row],[Data da Competência]]="",0,YEAR(TBRegistroEntradas[[#This Row],[Data da Competência]]))</f>
        <v>2017</v>
      </c>
    </row>
    <row r="48" spans="2:12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61">
        <f>IF(TBRegistroEntradas[[#This Row],[Data do Caixa Realizado]]="",0,MONTH(TBRegistroEntradas[[#This Row],[Data do Caixa Realizado]]))</f>
        <v>1</v>
      </c>
      <c r="J48" s="68">
        <f>IF(TBRegistroEntradas[[#This Row],[Data do Caixa Realizado]]="",0,YEAR(TBRegistroEntradas[[#This Row],[Data do Caixa Realizado]]))</f>
        <v>2018</v>
      </c>
      <c r="K48" s="60">
        <f>IF(TBRegistroEntradas[[#This Row],[Data da Competência]]="",0,MONTH(TBRegistroEntradas[[#This Row],[Data da Competência]]))</f>
        <v>12</v>
      </c>
      <c r="L48" s="68">
        <f>IF(TBRegistroEntradas[[#This Row],[Data da Competência]]="",0,YEAR(TBRegistroEntradas[[#This Row],[Data da Competência]]))</f>
        <v>2017</v>
      </c>
    </row>
    <row r="49" spans="2:12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61">
        <f>IF(TBRegistroEntradas[[#This Row],[Data do Caixa Realizado]]="",0,MONTH(TBRegistroEntradas[[#This Row],[Data do Caixa Realizado]]))</f>
        <v>1</v>
      </c>
      <c r="J49" s="68">
        <f>IF(TBRegistroEntradas[[#This Row],[Data do Caixa Realizado]]="",0,YEAR(TBRegistroEntradas[[#This Row],[Data do Caixa Realizado]]))</f>
        <v>2018</v>
      </c>
      <c r="K49" s="60">
        <f>IF(TBRegistroEntradas[[#This Row],[Data da Competência]]="",0,MONTH(TBRegistroEntradas[[#This Row],[Data da Competência]]))</f>
        <v>12</v>
      </c>
      <c r="L49" s="68">
        <f>IF(TBRegistroEntradas[[#This Row],[Data da Competência]]="",0,YEAR(TBRegistroEntradas[[#This Row],[Data da Competência]]))</f>
        <v>2017</v>
      </c>
    </row>
    <row r="50" spans="2:12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61">
        <f>IF(TBRegistroEntradas[[#This Row],[Data do Caixa Realizado]]="",0,MONTH(TBRegistroEntradas[[#This Row],[Data do Caixa Realizado]]))</f>
        <v>1</v>
      </c>
      <c r="J50" s="68">
        <f>IF(TBRegistroEntradas[[#This Row],[Data do Caixa Realizado]]="",0,YEAR(TBRegistroEntradas[[#This Row],[Data do Caixa Realizado]]))</f>
        <v>2018</v>
      </c>
      <c r="K50" s="60">
        <f>IF(TBRegistroEntradas[[#This Row],[Data da Competência]]="",0,MONTH(TBRegistroEntradas[[#This Row],[Data da Competência]]))</f>
        <v>12</v>
      </c>
      <c r="L50" s="68">
        <f>IF(TBRegistroEntradas[[#This Row],[Data da Competência]]="",0,YEAR(TBRegistroEntradas[[#This Row],[Data da Competência]]))</f>
        <v>2017</v>
      </c>
    </row>
    <row r="51" spans="2:12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61">
        <f>IF(TBRegistroEntradas[[#This Row],[Data do Caixa Realizado]]="",0,MONTH(TBRegistroEntradas[[#This Row],[Data do Caixa Realizado]]))</f>
        <v>5</v>
      </c>
      <c r="J51" s="68">
        <f>IF(TBRegistroEntradas[[#This Row],[Data do Caixa Realizado]]="",0,YEAR(TBRegistroEntradas[[#This Row],[Data do Caixa Realizado]]))</f>
        <v>2018</v>
      </c>
      <c r="K51" s="60">
        <f>IF(TBRegistroEntradas[[#This Row],[Data da Competência]]="",0,MONTH(TBRegistroEntradas[[#This Row],[Data da Competência]]))</f>
        <v>12</v>
      </c>
      <c r="L51" s="68">
        <f>IF(TBRegistroEntradas[[#This Row],[Data da Competência]]="",0,YEAR(TBRegistroEntradas[[#This Row],[Data da Competência]]))</f>
        <v>2017</v>
      </c>
    </row>
    <row r="52" spans="2:12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61">
        <f>IF(TBRegistroEntradas[[#This Row],[Data do Caixa Realizado]]="",0,MONTH(TBRegistroEntradas[[#This Row],[Data do Caixa Realizado]]))</f>
        <v>3</v>
      </c>
      <c r="J52" s="68">
        <f>IF(TBRegistroEntradas[[#This Row],[Data do Caixa Realizado]]="",0,YEAR(TBRegistroEntradas[[#This Row],[Data do Caixa Realizado]]))</f>
        <v>2018</v>
      </c>
      <c r="K52" s="60">
        <f>IF(TBRegistroEntradas[[#This Row],[Data da Competência]]="",0,MONTH(TBRegistroEntradas[[#This Row],[Data da Competência]]))</f>
        <v>12</v>
      </c>
      <c r="L52" s="68">
        <f>IF(TBRegistroEntradas[[#This Row],[Data da Competência]]="",0,YEAR(TBRegistroEntradas[[#This Row],[Data da Competência]]))</f>
        <v>2017</v>
      </c>
    </row>
    <row r="53" spans="2:12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61">
        <f>IF(TBRegistroEntradas[[#This Row],[Data do Caixa Realizado]]="",0,MONTH(TBRegistroEntradas[[#This Row],[Data do Caixa Realizado]]))</f>
        <v>1</v>
      </c>
      <c r="J53" s="68">
        <f>IF(TBRegistroEntradas[[#This Row],[Data do Caixa Realizado]]="",0,YEAR(TBRegistroEntradas[[#This Row],[Data do Caixa Realizado]]))</f>
        <v>2018</v>
      </c>
      <c r="K53" s="60">
        <f>IF(TBRegistroEntradas[[#This Row],[Data da Competência]]="",0,MONTH(TBRegistroEntradas[[#This Row],[Data da Competência]]))</f>
        <v>12</v>
      </c>
      <c r="L53" s="68">
        <f>IF(TBRegistroEntradas[[#This Row],[Data da Competência]]="",0,YEAR(TBRegistroEntradas[[#This Row],[Data da Competência]]))</f>
        <v>2017</v>
      </c>
    </row>
    <row r="54" spans="2:12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61">
        <f>IF(TBRegistroEntradas[[#This Row],[Data do Caixa Realizado]]="",0,MONTH(TBRegistroEntradas[[#This Row],[Data do Caixa Realizado]]))</f>
        <v>2</v>
      </c>
      <c r="J54" s="68">
        <f>IF(TBRegistroEntradas[[#This Row],[Data do Caixa Realizado]]="",0,YEAR(TBRegistroEntradas[[#This Row],[Data do Caixa Realizado]]))</f>
        <v>2018</v>
      </c>
      <c r="K54" s="60">
        <f>IF(TBRegistroEntradas[[#This Row],[Data da Competência]]="",0,MONTH(TBRegistroEntradas[[#This Row],[Data da Competência]]))</f>
        <v>12</v>
      </c>
      <c r="L54" s="68">
        <f>IF(TBRegistroEntradas[[#This Row],[Data da Competência]]="",0,YEAR(TBRegistroEntradas[[#This Row],[Data da Competência]]))</f>
        <v>2017</v>
      </c>
    </row>
    <row r="55" spans="2:12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61">
        <f>IF(TBRegistroEntradas[[#This Row],[Data do Caixa Realizado]]="",0,MONTH(TBRegistroEntradas[[#This Row],[Data do Caixa Realizado]]))</f>
        <v>2</v>
      </c>
      <c r="J55" s="68">
        <f>IF(TBRegistroEntradas[[#This Row],[Data do Caixa Realizado]]="",0,YEAR(TBRegistroEntradas[[#This Row],[Data do Caixa Realizado]]))</f>
        <v>2018</v>
      </c>
      <c r="K55" s="60">
        <f>IF(TBRegistroEntradas[[#This Row],[Data da Competência]]="",0,MONTH(TBRegistroEntradas[[#This Row],[Data da Competência]]))</f>
        <v>1</v>
      </c>
      <c r="L55" s="68">
        <f>IF(TBRegistroEntradas[[#This Row],[Data da Competência]]="",0,YEAR(TBRegistroEntradas[[#This Row],[Data da Competência]]))</f>
        <v>2018</v>
      </c>
    </row>
    <row r="56" spans="2:12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61">
        <f>IF(TBRegistroEntradas[[#This Row],[Data do Caixa Realizado]]="",0,MONTH(TBRegistroEntradas[[#This Row],[Data do Caixa Realizado]]))</f>
        <v>1</v>
      </c>
      <c r="J56" s="68">
        <f>IF(TBRegistroEntradas[[#This Row],[Data do Caixa Realizado]]="",0,YEAR(TBRegistroEntradas[[#This Row],[Data do Caixa Realizado]]))</f>
        <v>2018</v>
      </c>
      <c r="K56" s="60">
        <f>IF(TBRegistroEntradas[[#This Row],[Data da Competência]]="",0,MONTH(TBRegistroEntradas[[#This Row],[Data da Competência]]))</f>
        <v>1</v>
      </c>
      <c r="L56" s="68">
        <f>IF(TBRegistroEntradas[[#This Row],[Data da Competência]]="",0,YEAR(TBRegistroEntradas[[#This Row],[Data da Competência]]))</f>
        <v>2018</v>
      </c>
    </row>
    <row r="57" spans="2:12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61">
        <f>IF(TBRegistroEntradas[[#This Row],[Data do Caixa Realizado]]="",0,MONTH(TBRegistroEntradas[[#This Row],[Data do Caixa Realizado]]))</f>
        <v>2</v>
      </c>
      <c r="J57" s="68">
        <f>IF(TBRegistroEntradas[[#This Row],[Data do Caixa Realizado]]="",0,YEAR(TBRegistroEntradas[[#This Row],[Data do Caixa Realizado]]))</f>
        <v>2018</v>
      </c>
      <c r="K57" s="60">
        <f>IF(TBRegistroEntradas[[#This Row],[Data da Competência]]="",0,MONTH(TBRegistroEntradas[[#This Row],[Data da Competência]]))</f>
        <v>1</v>
      </c>
      <c r="L57" s="68">
        <f>IF(TBRegistroEntradas[[#This Row],[Data da Competência]]="",0,YEAR(TBRegistroEntradas[[#This Row],[Data da Competência]]))</f>
        <v>2018</v>
      </c>
    </row>
    <row r="58" spans="2:12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61">
        <f>IF(TBRegistroEntradas[[#This Row],[Data do Caixa Realizado]]="",0,MONTH(TBRegistroEntradas[[#This Row],[Data do Caixa Realizado]]))</f>
        <v>3</v>
      </c>
      <c r="J58" s="68">
        <f>IF(TBRegistroEntradas[[#This Row],[Data do Caixa Realizado]]="",0,YEAR(TBRegistroEntradas[[#This Row],[Data do Caixa Realizado]]))</f>
        <v>2018</v>
      </c>
      <c r="K58" s="60">
        <f>IF(TBRegistroEntradas[[#This Row],[Data da Competência]]="",0,MONTH(TBRegistroEntradas[[#This Row],[Data da Competência]]))</f>
        <v>1</v>
      </c>
      <c r="L58" s="68">
        <f>IF(TBRegistroEntradas[[#This Row],[Data da Competência]]="",0,YEAR(TBRegistroEntradas[[#This Row],[Data da Competência]]))</f>
        <v>2018</v>
      </c>
    </row>
    <row r="59" spans="2:12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61">
        <f>IF(TBRegistroEntradas[[#This Row],[Data do Caixa Realizado]]="",0,MONTH(TBRegistroEntradas[[#This Row],[Data do Caixa Realizado]]))</f>
        <v>3</v>
      </c>
      <c r="J59" s="68">
        <f>IF(TBRegistroEntradas[[#This Row],[Data do Caixa Realizado]]="",0,YEAR(TBRegistroEntradas[[#This Row],[Data do Caixa Realizado]]))</f>
        <v>2018</v>
      </c>
      <c r="K59" s="60">
        <f>IF(TBRegistroEntradas[[#This Row],[Data da Competência]]="",0,MONTH(TBRegistroEntradas[[#This Row],[Data da Competência]]))</f>
        <v>1</v>
      </c>
      <c r="L59" s="68">
        <f>IF(TBRegistroEntradas[[#This Row],[Data da Competência]]="",0,YEAR(TBRegistroEntradas[[#This Row],[Data da Competência]]))</f>
        <v>2018</v>
      </c>
    </row>
    <row r="60" spans="2:12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61">
        <f>IF(TBRegistroEntradas[[#This Row],[Data do Caixa Realizado]]="",0,MONTH(TBRegistroEntradas[[#This Row],[Data do Caixa Realizado]]))</f>
        <v>2</v>
      </c>
      <c r="J60" s="68">
        <f>IF(TBRegistroEntradas[[#This Row],[Data do Caixa Realizado]]="",0,YEAR(TBRegistroEntradas[[#This Row],[Data do Caixa Realizado]]))</f>
        <v>2018</v>
      </c>
      <c r="K60" s="60">
        <f>IF(TBRegistroEntradas[[#This Row],[Data da Competência]]="",0,MONTH(TBRegistroEntradas[[#This Row],[Data da Competência]]))</f>
        <v>1</v>
      </c>
      <c r="L60" s="68">
        <f>IF(TBRegistroEntradas[[#This Row],[Data da Competência]]="",0,YEAR(TBRegistroEntradas[[#This Row],[Data da Competência]]))</f>
        <v>2018</v>
      </c>
    </row>
    <row r="61" spans="2:12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61">
        <f>IF(TBRegistroEntradas[[#This Row],[Data do Caixa Realizado]]="",0,MONTH(TBRegistroEntradas[[#This Row],[Data do Caixa Realizado]]))</f>
        <v>3</v>
      </c>
      <c r="J61" s="68">
        <f>IF(TBRegistroEntradas[[#This Row],[Data do Caixa Realizado]]="",0,YEAR(TBRegistroEntradas[[#This Row],[Data do Caixa Realizado]]))</f>
        <v>2018</v>
      </c>
      <c r="K61" s="60">
        <f>IF(TBRegistroEntradas[[#This Row],[Data da Competência]]="",0,MONTH(TBRegistroEntradas[[#This Row],[Data da Competência]]))</f>
        <v>1</v>
      </c>
      <c r="L61" s="68">
        <f>IF(TBRegistroEntradas[[#This Row],[Data da Competência]]="",0,YEAR(TBRegistroEntradas[[#This Row],[Data da Competência]]))</f>
        <v>2018</v>
      </c>
    </row>
    <row r="62" spans="2:12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61">
        <f>IF(TBRegistroEntradas[[#This Row],[Data do Caixa Realizado]]="",0,MONTH(TBRegistroEntradas[[#This Row],[Data do Caixa Realizado]]))</f>
        <v>3</v>
      </c>
      <c r="J62" s="68">
        <f>IF(TBRegistroEntradas[[#This Row],[Data do Caixa Realizado]]="",0,YEAR(TBRegistroEntradas[[#This Row],[Data do Caixa Realizado]]))</f>
        <v>2018</v>
      </c>
      <c r="K62" s="60">
        <f>IF(TBRegistroEntradas[[#This Row],[Data da Competência]]="",0,MONTH(TBRegistroEntradas[[#This Row],[Data da Competência]]))</f>
        <v>1</v>
      </c>
      <c r="L62" s="68">
        <f>IF(TBRegistroEntradas[[#This Row],[Data da Competência]]="",0,YEAR(TBRegistroEntradas[[#This Row],[Data da Competência]]))</f>
        <v>2018</v>
      </c>
    </row>
    <row r="63" spans="2:12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61">
        <f>IF(TBRegistroEntradas[[#This Row],[Data do Caixa Realizado]]="",0,MONTH(TBRegistroEntradas[[#This Row],[Data do Caixa Realizado]]))</f>
        <v>3</v>
      </c>
      <c r="J63" s="68">
        <f>IF(TBRegistroEntradas[[#This Row],[Data do Caixa Realizado]]="",0,YEAR(TBRegistroEntradas[[#This Row],[Data do Caixa Realizado]]))</f>
        <v>2018</v>
      </c>
      <c r="K63" s="60">
        <f>IF(TBRegistroEntradas[[#This Row],[Data da Competência]]="",0,MONTH(TBRegistroEntradas[[#This Row],[Data da Competência]]))</f>
        <v>1</v>
      </c>
      <c r="L63" s="68">
        <f>IF(TBRegistroEntradas[[#This Row],[Data da Competência]]="",0,YEAR(TBRegistroEntradas[[#This Row],[Data da Competência]]))</f>
        <v>2018</v>
      </c>
    </row>
    <row r="64" spans="2:12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61">
        <f>IF(TBRegistroEntradas[[#This Row],[Data do Caixa Realizado]]="",0,MONTH(TBRegistroEntradas[[#This Row],[Data do Caixa Realizado]]))</f>
        <v>3</v>
      </c>
      <c r="J64" s="68">
        <f>IF(TBRegistroEntradas[[#This Row],[Data do Caixa Realizado]]="",0,YEAR(TBRegistroEntradas[[#This Row],[Data do Caixa Realizado]]))</f>
        <v>2018</v>
      </c>
      <c r="K64" s="60">
        <f>IF(TBRegistroEntradas[[#This Row],[Data da Competência]]="",0,MONTH(TBRegistroEntradas[[#This Row],[Data da Competência]]))</f>
        <v>1</v>
      </c>
      <c r="L64" s="68">
        <f>IF(TBRegistroEntradas[[#This Row],[Data da Competência]]="",0,YEAR(TBRegistroEntradas[[#This Row],[Data da Competência]]))</f>
        <v>2018</v>
      </c>
    </row>
    <row r="65" spans="2:12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61">
        <f>IF(TBRegistroEntradas[[#This Row],[Data do Caixa Realizado]]="",0,MONTH(TBRegistroEntradas[[#This Row],[Data do Caixa Realizado]]))</f>
        <v>2</v>
      </c>
      <c r="J65" s="68">
        <f>IF(TBRegistroEntradas[[#This Row],[Data do Caixa Realizado]]="",0,YEAR(TBRegistroEntradas[[#This Row],[Data do Caixa Realizado]]))</f>
        <v>2018</v>
      </c>
      <c r="K65" s="60">
        <f>IF(TBRegistroEntradas[[#This Row],[Data da Competência]]="",0,MONTH(TBRegistroEntradas[[#This Row],[Data da Competência]]))</f>
        <v>2</v>
      </c>
      <c r="L65" s="68">
        <f>IF(TBRegistroEntradas[[#This Row],[Data da Competência]]="",0,YEAR(TBRegistroEntradas[[#This Row],[Data da Competência]]))</f>
        <v>2018</v>
      </c>
    </row>
    <row r="66" spans="2:12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61">
        <f>IF(TBRegistroEntradas[[#This Row],[Data do Caixa Realizado]]="",0,MONTH(TBRegistroEntradas[[#This Row],[Data do Caixa Realizado]]))</f>
        <v>3</v>
      </c>
      <c r="J66" s="68">
        <f>IF(TBRegistroEntradas[[#This Row],[Data do Caixa Realizado]]="",0,YEAR(TBRegistroEntradas[[#This Row],[Data do Caixa Realizado]]))</f>
        <v>2018</v>
      </c>
      <c r="K66" s="60">
        <f>IF(TBRegistroEntradas[[#This Row],[Data da Competência]]="",0,MONTH(TBRegistroEntradas[[#This Row],[Data da Competência]]))</f>
        <v>2</v>
      </c>
      <c r="L66" s="68">
        <f>IF(TBRegistroEntradas[[#This Row],[Data da Competência]]="",0,YEAR(TBRegistroEntradas[[#This Row],[Data da Competência]]))</f>
        <v>2018</v>
      </c>
    </row>
    <row r="67" spans="2:12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61">
        <f>IF(TBRegistroEntradas[[#This Row],[Data do Caixa Realizado]]="",0,MONTH(TBRegistroEntradas[[#This Row],[Data do Caixa Realizado]]))</f>
        <v>2</v>
      </c>
      <c r="J67" s="68">
        <f>IF(TBRegistroEntradas[[#This Row],[Data do Caixa Realizado]]="",0,YEAR(TBRegistroEntradas[[#This Row],[Data do Caixa Realizado]]))</f>
        <v>2018</v>
      </c>
      <c r="K67" s="60">
        <f>IF(TBRegistroEntradas[[#This Row],[Data da Competência]]="",0,MONTH(TBRegistroEntradas[[#This Row],[Data da Competência]]))</f>
        <v>2</v>
      </c>
      <c r="L67" s="68">
        <f>IF(TBRegistroEntradas[[#This Row],[Data da Competência]]="",0,YEAR(TBRegistroEntradas[[#This Row],[Data da Competência]]))</f>
        <v>2018</v>
      </c>
    </row>
    <row r="68" spans="2:12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61">
        <f>IF(TBRegistroEntradas[[#This Row],[Data do Caixa Realizado]]="",0,MONTH(TBRegistroEntradas[[#This Row],[Data do Caixa Realizado]]))</f>
        <v>2</v>
      </c>
      <c r="J68" s="68">
        <f>IF(TBRegistroEntradas[[#This Row],[Data do Caixa Realizado]]="",0,YEAR(TBRegistroEntradas[[#This Row],[Data do Caixa Realizado]]))</f>
        <v>2018</v>
      </c>
      <c r="K68" s="60">
        <f>IF(TBRegistroEntradas[[#This Row],[Data da Competência]]="",0,MONTH(TBRegistroEntradas[[#This Row],[Data da Competência]]))</f>
        <v>2</v>
      </c>
      <c r="L68" s="68">
        <f>IF(TBRegistroEntradas[[#This Row],[Data da Competência]]="",0,YEAR(TBRegistroEntradas[[#This Row],[Data da Competência]]))</f>
        <v>2018</v>
      </c>
    </row>
    <row r="69" spans="2:12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61">
        <f>IF(TBRegistroEntradas[[#This Row],[Data do Caixa Realizado]]="",0,MONTH(TBRegistroEntradas[[#This Row],[Data do Caixa Realizado]]))</f>
        <v>4</v>
      </c>
      <c r="J69" s="68">
        <f>IF(TBRegistroEntradas[[#This Row],[Data do Caixa Realizado]]="",0,YEAR(TBRegistroEntradas[[#This Row],[Data do Caixa Realizado]]))</f>
        <v>2018</v>
      </c>
      <c r="K69" s="60">
        <f>IF(TBRegistroEntradas[[#This Row],[Data da Competência]]="",0,MONTH(TBRegistroEntradas[[#This Row],[Data da Competência]]))</f>
        <v>2</v>
      </c>
      <c r="L69" s="68">
        <f>IF(TBRegistroEntradas[[#This Row],[Data da Competência]]="",0,YEAR(TBRegistroEntradas[[#This Row],[Data da Competência]]))</f>
        <v>2018</v>
      </c>
    </row>
    <row r="70" spans="2:12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61">
        <f>IF(TBRegistroEntradas[[#This Row],[Data do Caixa Realizado]]="",0,MONTH(TBRegistroEntradas[[#This Row],[Data do Caixa Realizado]]))</f>
        <v>4</v>
      </c>
      <c r="J70" s="68">
        <f>IF(TBRegistroEntradas[[#This Row],[Data do Caixa Realizado]]="",0,YEAR(TBRegistroEntradas[[#This Row],[Data do Caixa Realizado]]))</f>
        <v>2018</v>
      </c>
      <c r="K70" s="60">
        <f>IF(TBRegistroEntradas[[#This Row],[Data da Competência]]="",0,MONTH(TBRegistroEntradas[[#This Row],[Data da Competência]]))</f>
        <v>2</v>
      </c>
      <c r="L70" s="68">
        <f>IF(TBRegistroEntradas[[#This Row],[Data da Competência]]="",0,YEAR(TBRegistroEntradas[[#This Row],[Data da Competência]]))</f>
        <v>2018</v>
      </c>
    </row>
    <row r="71" spans="2:12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61">
        <f>IF(TBRegistroEntradas[[#This Row],[Data do Caixa Realizado]]="",0,MONTH(TBRegistroEntradas[[#This Row],[Data do Caixa Realizado]]))</f>
        <v>6</v>
      </c>
      <c r="J71" s="68">
        <f>IF(TBRegistroEntradas[[#This Row],[Data do Caixa Realizado]]="",0,YEAR(TBRegistroEntradas[[#This Row],[Data do Caixa Realizado]]))</f>
        <v>2018</v>
      </c>
      <c r="K71" s="60">
        <f>IF(TBRegistroEntradas[[#This Row],[Data da Competência]]="",0,MONTH(TBRegistroEntradas[[#This Row],[Data da Competência]]))</f>
        <v>2</v>
      </c>
      <c r="L71" s="68">
        <f>IF(TBRegistroEntradas[[#This Row],[Data da Competência]]="",0,YEAR(TBRegistroEntradas[[#This Row],[Data da Competência]]))</f>
        <v>2018</v>
      </c>
    </row>
    <row r="72" spans="2:12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61">
        <f>IF(TBRegistroEntradas[[#This Row],[Data do Caixa Realizado]]="",0,MONTH(TBRegistroEntradas[[#This Row],[Data do Caixa Realizado]]))</f>
        <v>6</v>
      </c>
      <c r="J72" s="68">
        <f>IF(TBRegistroEntradas[[#This Row],[Data do Caixa Realizado]]="",0,YEAR(TBRegistroEntradas[[#This Row],[Data do Caixa Realizado]]))</f>
        <v>2018</v>
      </c>
      <c r="K72" s="60">
        <f>IF(TBRegistroEntradas[[#This Row],[Data da Competência]]="",0,MONTH(TBRegistroEntradas[[#This Row],[Data da Competência]]))</f>
        <v>2</v>
      </c>
      <c r="L72" s="68">
        <f>IF(TBRegistroEntradas[[#This Row],[Data da Competência]]="",0,YEAR(TBRegistroEntradas[[#This Row],[Data da Competência]]))</f>
        <v>2018</v>
      </c>
    </row>
    <row r="73" spans="2:12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61">
        <f>IF(TBRegistroEntradas[[#This Row],[Data do Caixa Realizado]]="",0,MONTH(TBRegistroEntradas[[#This Row],[Data do Caixa Realizado]]))</f>
        <v>6</v>
      </c>
      <c r="J73" s="68">
        <f>IF(TBRegistroEntradas[[#This Row],[Data do Caixa Realizado]]="",0,YEAR(TBRegistroEntradas[[#This Row],[Data do Caixa Realizado]]))</f>
        <v>2018</v>
      </c>
      <c r="K73" s="60">
        <f>IF(TBRegistroEntradas[[#This Row],[Data da Competência]]="",0,MONTH(TBRegistroEntradas[[#This Row],[Data da Competência]]))</f>
        <v>2</v>
      </c>
      <c r="L73" s="68">
        <f>IF(TBRegistroEntradas[[#This Row],[Data da Competência]]="",0,YEAR(TBRegistroEntradas[[#This Row],[Data da Competência]]))</f>
        <v>2018</v>
      </c>
    </row>
    <row r="74" spans="2:12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61">
        <f>IF(TBRegistroEntradas[[#This Row],[Data do Caixa Realizado]]="",0,MONTH(TBRegistroEntradas[[#This Row],[Data do Caixa Realizado]]))</f>
        <v>3</v>
      </c>
      <c r="J74" s="68">
        <f>IF(TBRegistroEntradas[[#This Row],[Data do Caixa Realizado]]="",0,YEAR(TBRegistroEntradas[[#This Row],[Data do Caixa Realizado]]))</f>
        <v>2018</v>
      </c>
      <c r="K74" s="60">
        <f>IF(TBRegistroEntradas[[#This Row],[Data da Competência]]="",0,MONTH(TBRegistroEntradas[[#This Row],[Data da Competência]]))</f>
        <v>3</v>
      </c>
      <c r="L74" s="68">
        <f>IF(TBRegistroEntradas[[#This Row],[Data da Competência]]="",0,YEAR(TBRegistroEntradas[[#This Row],[Data da Competência]]))</f>
        <v>2018</v>
      </c>
    </row>
    <row r="75" spans="2:12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61">
        <f>IF(TBRegistroEntradas[[#This Row],[Data do Caixa Realizado]]="",0,MONTH(TBRegistroEntradas[[#This Row],[Data do Caixa Realizado]]))</f>
        <v>4</v>
      </c>
      <c r="J75" s="68">
        <f>IF(TBRegistroEntradas[[#This Row],[Data do Caixa Realizado]]="",0,YEAR(TBRegistroEntradas[[#This Row],[Data do Caixa Realizado]]))</f>
        <v>2018</v>
      </c>
      <c r="K75" s="60">
        <f>IF(TBRegistroEntradas[[#This Row],[Data da Competência]]="",0,MONTH(TBRegistroEntradas[[#This Row],[Data da Competência]]))</f>
        <v>3</v>
      </c>
      <c r="L75" s="68">
        <f>IF(TBRegistroEntradas[[#This Row],[Data da Competência]]="",0,YEAR(TBRegistroEntradas[[#This Row],[Data da Competência]]))</f>
        <v>2018</v>
      </c>
    </row>
    <row r="76" spans="2:12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61">
        <f>IF(TBRegistroEntradas[[#This Row],[Data do Caixa Realizado]]="",0,MONTH(TBRegistroEntradas[[#This Row],[Data do Caixa Realizado]]))</f>
        <v>6</v>
      </c>
      <c r="J76" s="68">
        <f>IF(TBRegistroEntradas[[#This Row],[Data do Caixa Realizado]]="",0,YEAR(TBRegistroEntradas[[#This Row],[Data do Caixa Realizado]]))</f>
        <v>2018</v>
      </c>
      <c r="K76" s="60">
        <f>IF(TBRegistroEntradas[[#This Row],[Data da Competência]]="",0,MONTH(TBRegistroEntradas[[#This Row],[Data da Competência]]))</f>
        <v>3</v>
      </c>
      <c r="L76" s="68">
        <f>IF(TBRegistroEntradas[[#This Row],[Data da Competência]]="",0,YEAR(TBRegistroEntradas[[#This Row],[Data da Competência]]))</f>
        <v>2018</v>
      </c>
    </row>
    <row r="77" spans="2:12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61">
        <f>IF(TBRegistroEntradas[[#This Row],[Data do Caixa Realizado]]="",0,MONTH(TBRegistroEntradas[[#This Row],[Data do Caixa Realizado]]))</f>
        <v>7</v>
      </c>
      <c r="J77" s="68">
        <f>IF(TBRegistroEntradas[[#This Row],[Data do Caixa Realizado]]="",0,YEAR(TBRegistroEntradas[[#This Row],[Data do Caixa Realizado]]))</f>
        <v>2018</v>
      </c>
      <c r="K77" s="60">
        <f>IF(TBRegistroEntradas[[#This Row],[Data da Competência]]="",0,MONTH(TBRegistroEntradas[[#This Row],[Data da Competência]]))</f>
        <v>3</v>
      </c>
      <c r="L77" s="68">
        <f>IF(TBRegistroEntradas[[#This Row],[Data da Competência]]="",0,YEAR(TBRegistroEntradas[[#This Row],[Data da Competência]]))</f>
        <v>2018</v>
      </c>
    </row>
    <row r="78" spans="2:12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61">
        <f>IF(TBRegistroEntradas[[#This Row],[Data do Caixa Realizado]]="",0,MONTH(TBRegistroEntradas[[#This Row],[Data do Caixa Realizado]]))</f>
        <v>3</v>
      </c>
      <c r="J78" s="68">
        <f>IF(TBRegistroEntradas[[#This Row],[Data do Caixa Realizado]]="",0,YEAR(TBRegistroEntradas[[#This Row],[Data do Caixa Realizado]]))</f>
        <v>2018</v>
      </c>
      <c r="K78" s="60">
        <f>IF(TBRegistroEntradas[[#This Row],[Data da Competência]]="",0,MONTH(TBRegistroEntradas[[#This Row],[Data da Competência]]))</f>
        <v>3</v>
      </c>
      <c r="L78" s="68">
        <f>IF(TBRegistroEntradas[[#This Row],[Data da Competência]]="",0,YEAR(TBRegistroEntradas[[#This Row],[Data da Competência]]))</f>
        <v>2018</v>
      </c>
    </row>
    <row r="79" spans="2:12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61">
        <f>IF(TBRegistroEntradas[[#This Row],[Data do Caixa Realizado]]="",0,MONTH(TBRegistroEntradas[[#This Row],[Data do Caixa Realizado]]))</f>
        <v>4</v>
      </c>
      <c r="J79" s="68">
        <f>IF(TBRegistroEntradas[[#This Row],[Data do Caixa Realizado]]="",0,YEAR(TBRegistroEntradas[[#This Row],[Data do Caixa Realizado]]))</f>
        <v>2018</v>
      </c>
      <c r="K79" s="60">
        <f>IF(TBRegistroEntradas[[#This Row],[Data da Competência]]="",0,MONTH(TBRegistroEntradas[[#This Row],[Data da Competência]]))</f>
        <v>3</v>
      </c>
      <c r="L79" s="68">
        <f>IF(TBRegistroEntradas[[#This Row],[Data da Competência]]="",0,YEAR(TBRegistroEntradas[[#This Row],[Data da Competência]]))</f>
        <v>2018</v>
      </c>
    </row>
    <row r="80" spans="2:12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61">
        <f>IF(TBRegistroEntradas[[#This Row],[Data do Caixa Realizado]]="",0,MONTH(TBRegistroEntradas[[#This Row],[Data do Caixa Realizado]]))</f>
        <v>4</v>
      </c>
      <c r="J80" s="68">
        <f>IF(TBRegistroEntradas[[#This Row],[Data do Caixa Realizado]]="",0,YEAR(TBRegistroEntradas[[#This Row],[Data do Caixa Realizado]]))</f>
        <v>2018</v>
      </c>
      <c r="K80" s="60">
        <f>IF(TBRegistroEntradas[[#This Row],[Data da Competência]]="",0,MONTH(TBRegistroEntradas[[#This Row],[Data da Competência]]))</f>
        <v>3</v>
      </c>
      <c r="L80" s="68">
        <f>IF(TBRegistroEntradas[[#This Row],[Data da Competência]]="",0,YEAR(TBRegistroEntradas[[#This Row],[Data da Competência]]))</f>
        <v>2018</v>
      </c>
    </row>
    <row r="81" spans="2:12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61">
        <f>IF(TBRegistroEntradas[[#This Row],[Data do Caixa Realizado]]="",0,MONTH(TBRegistroEntradas[[#This Row],[Data do Caixa Realizado]]))</f>
        <v>5</v>
      </c>
      <c r="J81" s="68">
        <f>IF(TBRegistroEntradas[[#This Row],[Data do Caixa Realizado]]="",0,YEAR(TBRegistroEntradas[[#This Row],[Data do Caixa Realizado]]))</f>
        <v>2018</v>
      </c>
      <c r="K81" s="60">
        <f>IF(TBRegistroEntradas[[#This Row],[Data da Competência]]="",0,MONTH(TBRegistroEntradas[[#This Row],[Data da Competência]]))</f>
        <v>3</v>
      </c>
      <c r="L81" s="68">
        <f>IF(TBRegistroEntradas[[#This Row],[Data da Competência]]="",0,YEAR(TBRegistroEntradas[[#This Row],[Data da Competência]]))</f>
        <v>2018</v>
      </c>
    </row>
    <row r="82" spans="2:12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61">
        <f>IF(TBRegistroEntradas[[#This Row],[Data do Caixa Realizado]]="",0,MONTH(TBRegistroEntradas[[#This Row],[Data do Caixa Realizado]]))</f>
        <v>4</v>
      </c>
      <c r="J82" s="68">
        <f>IF(TBRegistroEntradas[[#This Row],[Data do Caixa Realizado]]="",0,YEAR(TBRegistroEntradas[[#This Row],[Data do Caixa Realizado]]))</f>
        <v>2018</v>
      </c>
      <c r="K82" s="60">
        <f>IF(TBRegistroEntradas[[#This Row],[Data da Competência]]="",0,MONTH(TBRegistroEntradas[[#This Row],[Data da Competência]]))</f>
        <v>3</v>
      </c>
      <c r="L82" s="68">
        <f>IF(TBRegistroEntradas[[#This Row],[Data da Competência]]="",0,YEAR(TBRegistroEntradas[[#This Row],[Data da Competência]]))</f>
        <v>2018</v>
      </c>
    </row>
    <row r="83" spans="2:12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61">
        <f>IF(TBRegistroEntradas[[#This Row],[Data do Caixa Realizado]]="",0,MONTH(TBRegistroEntradas[[#This Row],[Data do Caixa Realizado]]))</f>
        <v>0</v>
      </c>
      <c r="J83" s="68">
        <f>IF(TBRegistroEntradas[[#This Row],[Data do Caixa Realizado]]="",0,YEAR(TBRegistroEntradas[[#This Row],[Data do Caixa Realizado]]))</f>
        <v>0</v>
      </c>
      <c r="K83" s="60">
        <f>IF(TBRegistroEntradas[[#This Row],[Data da Competência]]="",0,MONTH(TBRegistroEntradas[[#This Row],[Data da Competência]]))</f>
        <v>3</v>
      </c>
      <c r="L83" s="68">
        <f>IF(TBRegistroEntradas[[#This Row],[Data da Competência]]="",0,YEAR(TBRegistroEntradas[[#This Row],[Data da Competência]]))</f>
        <v>2018</v>
      </c>
    </row>
    <row r="84" spans="2:12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61">
        <f>IF(TBRegistroEntradas[[#This Row],[Data do Caixa Realizado]]="",0,MONTH(TBRegistroEntradas[[#This Row],[Data do Caixa Realizado]]))</f>
        <v>3</v>
      </c>
      <c r="J84" s="68">
        <f>IF(TBRegistroEntradas[[#This Row],[Data do Caixa Realizado]]="",0,YEAR(TBRegistroEntradas[[#This Row],[Data do Caixa Realizado]]))</f>
        <v>2018</v>
      </c>
      <c r="K84" s="60">
        <f>IF(TBRegistroEntradas[[#This Row],[Data da Competência]]="",0,MONTH(TBRegistroEntradas[[#This Row],[Data da Competência]]))</f>
        <v>3</v>
      </c>
      <c r="L84" s="68">
        <f>IF(TBRegistroEntradas[[#This Row],[Data da Competência]]="",0,YEAR(TBRegistroEntradas[[#This Row],[Data da Competência]]))</f>
        <v>2018</v>
      </c>
    </row>
    <row r="85" spans="2:12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61">
        <f>IF(TBRegistroEntradas[[#This Row],[Data do Caixa Realizado]]="",0,MONTH(TBRegistroEntradas[[#This Row],[Data do Caixa Realizado]]))</f>
        <v>4</v>
      </c>
      <c r="J85" s="68">
        <f>IF(TBRegistroEntradas[[#This Row],[Data do Caixa Realizado]]="",0,YEAR(TBRegistroEntradas[[#This Row],[Data do Caixa Realizado]]))</f>
        <v>2018</v>
      </c>
      <c r="K85" s="60">
        <f>IF(TBRegistroEntradas[[#This Row],[Data da Competência]]="",0,MONTH(TBRegistroEntradas[[#This Row],[Data da Competência]]))</f>
        <v>3</v>
      </c>
      <c r="L85" s="68">
        <f>IF(TBRegistroEntradas[[#This Row],[Data da Competência]]="",0,YEAR(TBRegistroEntradas[[#This Row],[Data da Competência]]))</f>
        <v>2018</v>
      </c>
    </row>
    <row r="86" spans="2:12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61">
        <f>IF(TBRegistroEntradas[[#This Row],[Data do Caixa Realizado]]="",0,MONTH(TBRegistroEntradas[[#This Row],[Data do Caixa Realizado]]))</f>
        <v>5</v>
      </c>
      <c r="J86" s="68">
        <f>IF(TBRegistroEntradas[[#This Row],[Data do Caixa Realizado]]="",0,YEAR(TBRegistroEntradas[[#This Row],[Data do Caixa Realizado]]))</f>
        <v>2018</v>
      </c>
      <c r="K86" s="60">
        <f>IF(TBRegistroEntradas[[#This Row],[Data da Competência]]="",0,MONTH(TBRegistroEntradas[[#This Row],[Data da Competência]]))</f>
        <v>3</v>
      </c>
      <c r="L86" s="68">
        <f>IF(TBRegistroEntradas[[#This Row],[Data da Competência]]="",0,YEAR(TBRegistroEntradas[[#This Row],[Data da Competência]]))</f>
        <v>2018</v>
      </c>
    </row>
    <row r="87" spans="2:12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61">
        <f>IF(TBRegistroEntradas[[#This Row],[Data do Caixa Realizado]]="",0,MONTH(TBRegistroEntradas[[#This Row],[Data do Caixa Realizado]]))</f>
        <v>5</v>
      </c>
      <c r="J87" s="68">
        <f>IF(TBRegistroEntradas[[#This Row],[Data do Caixa Realizado]]="",0,YEAR(TBRegistroEntradas[[#This Row],[Data do Caixa Realizado]]))</f>
        <v>2018</v>
      </c>
      <c r="K87" s="60">
        <f>IF(TBRegistroEntradas[[#This Row],[Data da Competência]]="",0,MONTH(TBRegistroEntradas[[#This Row],[Data da Competência]]))</f>
        <v>3</v>
      </c>
      <c r="L87" s="68">
        <f>IF(TBRegistroEntradas[[#This Row],[Data da Competência]]="",0,YEAR(TBRegistroEntradas[[#This Row],[Data da Competência]]))</f>
        <v>2018</v>
      </c>
    </row>
    <row r="88" spans="2:12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61">
        <f>IF(TBRegistroEntradas[[#This Row],[Data do Caixa Realizado]]="",0,MONTH(TBRegistroEntradas[[#This Row],[Data do Caixa Realizado]]))</f>
        <v>7</v>
      </c>
      <c r="J88" s="68">
        <f>IF(TBRegistroEntradas[[#This Row],[Data do Caixa Realizado]]="",0,YEAR(TBRegistroEntradas[[#This Row],[Data do Caixa Realizado]]))</f>
        <v>2018</v>
      </c>
      <c r="K88" s="60">
        <f>IF(TBRegistroEntradas[[#This Row],[Data da Competência]]="",0,MONTH(TBRegistroEntradas[[#This Row],[Data da Competência]]))</f>
        <v>4</v>
      </c>
      <c r="L88" s="68">
        <f>IF(TBRegistroEntradas[[#This Row],[Data da Competência]]="",0,YEAR(TBRegistroEntradas[[#This Row],[Data da Competência]]))</f>
        <v>2018</v>
      </c>
    </row>
    <row r="89" spans="2:12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61">
        <f>IF(TBRegistroEntradas[[#This Row],[Data do Caixa Realizado]]="",0,MONTH(TBRegistroEntradas[[#This Row],[Data do Caixa Realizado]]))</f>
        <v>5</v>
      </c>
      <c r="J89" s="68">
        <f>IF(TBRegistroEntradas[[#This Row],[Data do Caixa Realizado]]="",0,YEAR(TBRegistroEntradas[[#This Row],[Data do Caixa Realizado]]))</f>
        <v>2018</v>
      </c>
      <c r="K89" s="60">
        <f>IF(TBRegistroEntradas[[#This Row],[Data da Competência]]="",0,MONTH(TBRegistroEntradas[[#This Row],[Data da Competência]]))</f>
        <v>4</v>
      </c>
      <c r="L89" s="68">
        <f>IF(TBRegistroEntradas[[#This Row],[Data da Competência]]="",0,YEAR(TBRegistroEntradas[[#This Row],[Data da Competência]]))</f>
        <v>2018</v>
      </c>
    </row>
    <row r="90" spans="2:12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61">
        <f>IF(TBRegistroEntradas[[#This Row],[Data do Caixa Realizado]]="",0,MONTH(TBRegistroEntradas[[#This Row],[Data do Caixa Realizado]]))</f>
        <v>5</v>
      </c>
      <c r="J90" s="68">
        <f>IF(TBRegistroEntradas[[#This Row],[Data do Caixa Realizado]]="",0,YEAR(TBRegistroEntradas[[#This Row],[Data do Caixa Realizado]]))</f>
        <v>2018</v>
      </c>
      <c r="K90" s="60">
        <f>IF(TBRegistroEntradas[[#This Row],[Data da Competência]]="",0,MONTH(TBRegistroEntradas[[#This Row],[Data da Competência]]))</f>
        <v>4</v>
      </c>
      <c r="L90" s="68">
        <f>IF(TBRegistroEntradas[[#This Row],[Data da Competência]]="",0,YEAR(TBRegistroEntradas[[#This Row],[Data da Competência]]))</f>
        <v>2018</v>
      </c>
    </row>
    <row r="91" spans="2:12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61">
        <f>IF(TBRegistroEntradas[[#This Row],[Data do Caixa Realizado]]="",0,MONTH(TBRegistroEntradas[[#This Row],[Data do Caixa Realizado]]))</f>
        <v>6</v>
      </c>
      <c r="J91" s="68">
        <f>IF(TBRegistroEntradas[[#This Row],[Data do Caixa Realizado]]="",0,YEAR(TBRegistroEntradas[[#This Row],[Data do Caixa Realizado]]))</f>
        <v>2018</v>
      </c>
      <c r="K91" s="60">
        <f>IF(TBRegistroEntradas[[#This Row],[Data da Competência]]="",0,MONTH(TBRegistroEntradas[[#This Row],[Data da Competência]]))</f>
        <v>4</v>
      </c>
      <c r="L91" s="68">
        <f>IF(TBRegistroEntradas[[#This Row],[Data da Competência]]="",0,YEAR(TBRegistroEntradas[[#This Row],[Data da Competência]]))</f>
        <v>2018</v>
      </c>
    </row>
    <row r="92" spans="2:12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61">
        <f>IF(TBRegistroEntradas[[#This Row],[Data do Caixa Realizado]]="",0,MONTH(TBRegistroEntradas[[#This Row],[Data do Caixa Realizado]]))</f>
        <v>5</v>
      </c>
      <c r="J92" s="68">
        <f>IF(TBRegistroEntradas[[#This Row],[Data do Caixa Realizado]]="",0,YEAR(TBRegistroEntradas[[#This Row],[Data do Caixa Realizado]]))</f>
        <v>2018</v>
      </c>
      <c r="K92" s="60">
        <f>IF(TBRegistroEntradas[[#This Row],[Data da Competência]]="",0,MONTH(TBRegistroEntradas[[#This Row],[Data da Competência]]))</f>
        <v>4</v>
      </c>
      <c r="L92" s="68">
        <f>IF(TBRegistroEntradas[[#This Row],[Data da Competência]]="",0,YEAR(TBRegistroEntradas[[#This Row],[Data da Competência]]))</f>
        <v>2018</v>
      </c>
    </row>
    <row r="93" spans="2:12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61">
        <f>IF(TBRegistroEntradas[[#This Row],[Data do Caixa Realizado]]="",0,MONTH(TBRegistroEntradas[[#This Row],[Data do Caixa Realizado]]))</f>
        <v>0</v>
      </c>
      <c r="J93" s="68">
        <f>IF(TBRegistroEntradas[[#This Row],[Data do Caixa Realizado]]="",0,YEAR(TBRegistroEntradas[[#This Row],[Data do Caixa Realizado]]))</f>
        <v>0</v>
      </c>
      <c r="K93" s="60">
        <f>IF(TBRegistroEntradas[[#This Row],[Data da Competência]]="",0,MONTH(TBRegistroEntradas[[#This Row],[Data da Competência]]))</f>
        <v>4</v>
      </c>
      <c r="L93" s="68">
        <f>IF(TBRegistroEntradas[[#This Row],[Data da Competência]]="",0,YEAR(TBRegistroEntradas[[#This Row],[Data da Competência]]))</f>
        <v>2018</v>
      </c>
    </row>
    <row r="94" spans="2:12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61">
        <f>IF(TBRegistroEntradas[[#This Row],[Data do Caixa Realizado]]="",0,MONTH(TBRegistroEntradas[[#This Row],[Data do Caixa Realizado]]))</f>
        <v>7</v>
      </c>
      <c r="J94" s="68">
        <f>IF(TBRegistroEntradas[[#This Row],[Data do Caixa Realizado]]="",0,YEAR(TBRegistroEntradas[[#This Row],[Data do Caixa Realizado]]))</f>
        <v>2018</v>
      </c>
      <c r="K94" s="60">
        <f>IF(TBRegistroEntradas[[#This Row],[Data da Competência]]="",0,MONTH(TBRegistroEntradas[[#This Row],[Data da Competência]]))</f>
        <v>4</v>
      </c>
      <c r="L94" s="68">
        <f>IF(TBRegistroEntradas[[#This Row],[Data da Competência]]="",0,YEAR(TBRegistroEntradas[[#This Row],[Data da Competência]]))</f>
        <v>2018</v>
      </c>
    </row>
    <row r="95" spans="2:12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61">
        <f>IF(TBRegistroEntradas[[#This Row],[Data do Caixa Realizado]]="",0,MONTH(TBRegistroEntradas[[#This Row],[Data do Caixa Realizado]]))</f>
        <v>7</v>
      </c>
      <c r="J95" s="68">
        <f>IF(TBRegistroEntradas[[#This Row],[Data do Caixa Realizado]]="",0,YEAR(TBRegistroEntradas[[#This Row],[Data do Caixa Realizado]]))</f>
        <v>2018</v>
      </c>
      <c r="K95" s="60">
        <f>IF(TBRegistroEntradas[[#This Row],[Data da Competência]]="",0,MONTH(TBRegistroEntradas[[#This Row],[Data da Competência]]))</f>
        <v>4</v>
      </c>
      <c r="L95" s="68">
        <f>IF(TBRegistroEntradas[[#This Row],[Data da Competência]]="",0,YEAR(TBRegistroEntradas[[#This Row],[Data da Competência]]))</f>
        <v>2018</v>
      </c>
    </row>
    <row r="96" spans="2:12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61">
        <f>IF(TBRegistroEntradas[[#This Row],[Data do Caixa Realizado]]="",0,MONTH(TBRegistroEntradas[[#This Row],[Data do Caixa Realizado]]))</f>
        <v>6</v>
      </c>
      <c r="J96" s="68">
        <f>IF(TBRegistroEntradas[[#This Row],[Data do Caixa Realizado]]="",0,YEAR(TBRegistroEntradas[[#This Row],[Data do Caixa Realizado]]))</f>
        <v>2018</v>
      </c>
      <c r="K96" s="60">
        <f>IF(TBRegistroEntradas[[#This Row],[Data da Competência]]="",0,MONTH(TBRegistroEntradas[[#This Row],[Data da Competência]]))</f>
        <v>4</v>
      </c>
      <c r="L96" s="68">
        <f>IF(TBRegistroEntradas[[#This Row],[Data da Competência]]="",0,YEAR(TBRegistroEntradas[[#This Row],[Data da Competência]]))</f>
        <v>2018</v>
      </c>
    </row>
    <row r="97" spans="2:12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61">
        <f>IF(TBRegistroEntradas[[#This Row],[Data do Caixa Realizado]]="",0,MONTH(TBRegistroEntradas[[#This Row],[Data do Caixa Realizado]]))</f>
        <v>8</v>
      </c>
      <c r="J97" s="68">
        <f>IF(TBRegistroEntradas[[#This Row],[Data do Caixa Realizado]]="",0,YEAR(TBRegistroEntradas[[#This Row],[Data do Caixa Realizado]]))</f>
        <v>2018</v>
      </c>
      <c r="K97" s="60">
        <f>IF(TBRegistroEntradas[[#This Row],[Data da Competência]]="",0,MONTH(TBRegistroEntradas[[#This Row],[Data da Competência]]))</f>
        <v>5</v>
      </c>
      <c r="L97" s="68">
        <f>IF(TBRegistroEntradas[[#This Row],[Data da Competência]]="",0,YEAR(TBRegistroEntradas[[#This Row],[Data da Competência]]))</f>
        <v>2018</v>
      </c>
    </row>
    <row r="98" spans="2:12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61">
        <f>IF(TBRegistroEntradas[[#This Row],[Data do Caixa Realizado]]="",0,MONTH(TBRegistroEntradas[[#This Row],[Data do Caixa Realizado]]))</f>
        <v>6</v>
      </c>
      <c r="J98" s="68">
        <f>IF(TBRegistroEntradas[[#This Row],[Data do Caixa Realizado]]="",0,YEAR(TBRegistroEntradas[[#This Row],[Data do Caixa Realizado]]))</f>
        <v>2018</v>
      </c>
      <c r="K98" s="60">
        <f>IF(TBRegistroEntradas[[#This Row],[Data da Competência]]="",0,MONTH(TBRegistroEntradas[[#This Row],[Data da Competência]]))</f>
        <v>5</v>
      </c>
      <c r="L98" s="68">
        <f>IF(TBRegistroEntradas[[#This Row],[Data da Competência]]="",0,YEAR(TBRegistroEntradas[[#This Row],[Data da Competência]]))</f>
        <v>2018</v>
      </c>
    </row>
    <row r="99" spans="2:12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61">
        <f>IF(TBRegistroEntradas[[#This Row],[Data do Caixa Realizado]]="",0,MONTH(TBRegistroEntradas[[#This Row],[Data do Caixa Realizado]]))</f>
        <v>7</v>
      </c>
      <c r="J99" s="68">
        <f>IF(TBRegistroEntradas[[#This Row],[Data do Caixa Realizado]]="",0,YEAR(TBRegistroEntradas[[#This Row],[Data do Caixa Realizado]]))</f>
        <v>2018</v>
      </c>
      <c r="K99" s="60">
        <f>IF(TBRegistroEntradas[[#This Row],[Data da Competência]]="",0,MONTH(TBRegistroEntradas[[#This Row],[Data da Competência]]))</f>
        <v>5</v>
      </c>
      <c r="L99" s="68">
        <f>IF(TBRegistroEntradas[[#This Row],[Data da Competência]]="",0,YEAR(TBRegistroEntradas[[#This Row],[Data da Competência]]))</f>
        <v>2018</v>
      </c>
    </row>
    <row r="100" spans="2:12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61">
        <f>IF(TBRegistroEntradas[[#This Row],[Data do Caixa Realizado]]="",0,MONTH(TBRegistroEntradas[[#This Row],[Data do Caixa Realizado]]))</f>
        <v>6</v>
      </c>
      <c r="J100" s="68">
        <f>IF(TBRegistroEntradas[[#This Row],[Data do Caixa Realizado]]="",0,YEAR(TBRegistroEntradas[[#This Row],[Data do Caixa Realizado]]))</f>
        <v>2018</v>
      </c>
      <c r="K100" s="60">
        <f>IF(TBRegistroEntradas[[#This Row],[Data da Competência]]="",0,MONTH(TBRegistroEntradas[[#This Row],[Data da Competência]]))</f>
        <v>5</v>
      </c>
      <c r="L100" s="68">
        <f>IF(TBRegistroEntradas[[#This Row],[Data da Competência]]="",0,YEAR(TBRegistroEntradas[[#This Row],[Data da Competência]]))</f>
        <v>2018</v>
      </c>
    </row>
    <row r="101" spans="2:12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61">
        <f>IF(TBRegistroEntradas[[#This Row],[Data do Caixa Realizado]]="",0,MONTH(TBRegistroEntradas[[#This Row],[Data do Caixa Realizado]]))</f>
        <v>0</v>
      </c>
      <c r="J101" s="68">
        <f>IF(TBRegistroEntradas[[#This Row],[Data do Caixa Realizado]]="",0,YEAR(TBRegistroEntradas[[#This Row],[Data do Caixa Realizado]]))</f>
        <v>0</v>
      </c>
      <c r="K101" s="60">
        <f>IF(TBRegistroEntradas[[#This Row],[Data da Competência]]="",0,MONTH(TBRegistroEntradas[[#This Row],[Data da Competência]]))</f>
        <v>5</v>
      </c>
      <c r="L101" s="68">
        <f>IF(TBRegistroEntradas[[#This Row],[Data da Competência]]="",0,YEAR(TBRegistroEntradas[[#This Row],[Data da Competência]]))</f>
        <v>2018</v>
      </c>
    </row>
    <row r="102" spans="2:12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61">
        <f>IF(TBRegistroEntradas[[#This Row],[Data do Caixa Realizado]]="",0,MONTH(TBRegistroEntradas[[#This Row],[Data do Caixa Realizado]]))</f>
        <v>6</v>
      </c>
      <c r="J102" s="68">
        <f>IF(TBRegistroEntradas[[#This Row],[Data do Caixa Realizado]]="",0,YEAR(TBRegistroEntradas[[#This Row],[Data do Caixa Realizado]]))</f>
        <v>2018</v>
      </c>
      <c r="K102" s="60">
        <f>IF(TBRegistroEntradas[[#This Row],[Data da Competência]]="",0,MONTH(TBRegistroEntradas[[#This Row],[Data da Competência]]))</f>
        <v>5</v>
      </c>
      <c r="L102" s="68">
        <f>IF(TBRegistroEntradas[[#This Row],[Data da Competência]]="",0,YEAR(TBRegistroEntradas[[#This Row],[Data da Competência]]))</f>
        <v>2018</v>
      </c>
    </row>
    <row r="103" spans="2:12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61">
        <f>IF(TBRegistroEntradas[[#This Row],[Data do Caixa Realizado]]="",0,MONTH(TBRegistroEntradas[[#This Row],[Data do Caixa Realizado]]))</f>
        <v>6</v>
      </c>
      <c r="J103" s="68">
        <f>IF(TBRegistroEntradas[[#This Row],[Data do Caixa Realizado]]="",0,YEAR(TBRegistroEntradas[[#This Row],[Data do Caixa Realizado]]))</f>
        <v>2018</v>
      </c>
      <c r="K103" s="60">
        <f>IF(TBRegistroEntradas[[#This Row],[Data da Competência]]="",0,MONTH(TBRegistroEntradas[[#This Row],[Data da Competência]]))</f>
        <v>5</v>
      </c>
      <c r="L103" s="68">
        <f>IF(TBRegistroEntradas[[#This Row],[Data da Competência]]="",0,YEAR(TBRegistroEntradas[[#This Row],[Data da Competência]]))</f>
        <v>2018</v>
      </c>
    </row>
    <row r="104" spans="2:12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61">
        <f>IF(TBRegistroEntradas[[#This Row],[Data do Caixa Realizado]]="",0,MONTH(TBRegistroEntradas[[#This Row],[Data do Caixa Realizado]]))</f>
        <v>8</v>
      </c>
      <c r="J104" s="68">
        <f>IF(TBRegistroEntradas[[#This Row],[Data do Caixa Realizado]]="",0,YEAR(TBRegistroEntradas[[#This Row],[Data do Caixa Realizado]]))</f>
        <v>2018</v>
      </c>
      <c r="K104" s="60">
        <f>IF(TBRegistroEntradas[[#This Row],[Data da Competência]]="",0,MONTH(TBRegistroEntradas[[#This Row],[Data da Competência]]))</f>
        <v>6</v>
      </c>
      <c r="L104" s="68">
        <f>IF(TBRegistroEntradas[[#This Row],[Data da Competência]]="",0,YEAR(TBRegistroEntradas[[#This Row],[Data da Competência]]))</f>
        <v>2018</v>
      </c>
    </row>
    <row r="105" spans="2:12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61">
        <f>IF(TBRegistroEntradas[[#This Row],[Data do Caixa Realizado]]="",0,MONTH(TBRegistroEntradas[[#This Row],[Data do Caixa Realizado]]))</f>
        <v>7</v>
      </c>
      <c r="J105" s="68">
        <f>IF(TBRegistroEntradas[[#This Row],[Data do Caixa Realizado]]="",0,YEAR(TBRegistroEntradas[[#This Row],[Data do Caixa Realizado]]))</f>
        <v>2018</v>
      </c>
      <c r="K105" s="60">
        <f>IF(TBRegistroEntradas[[#This Row],[Data da Competência]]="",0,MONTH(TBRegistroEntradas[[#This Row],[Data da Competência]]))</f>
        <v>6</v>
      </c>
      <c r="L105" s="68">
        <f>IF(TBRegistroEntradas[[#This Row],[Data da Competência]]="",0,YEAR(TBRegistroEntradas[[#This Row],[Data da Competência]]))</f>
        <v>2018</v>
      </c>
    </row>
    <row r="106" spans="2:12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61">
        <f>IF(TBRegistroEntradas[[#This Row],[Data do Caixa Realizado]]="",0,MONTH(TBRegistroEntradas[[#This Row],[Data do Caixa Realizado]]))</f>
        <v>6</v>
      </c>
      <c r="J106" s="68">
        <f>IF(TBRegistroEntradas[[#This Row],[Data do Caixa Realizado]]="",0,YEAR(TBRegistroEntradas[[#This Row],[Data do Caixa Realizado]]))</f>
        <v>2018</v>
      </c>
      <c r="K106" s="60">
        <f>IF(TBRegistroEntradas[[#This Row],[Data da Competência]]="",0,MONTH(TBRegistroEntradas[[#This Row],[Data da Competência]]))</f>
        <v>6</v>
      </c>
      <c r="L106" s="68">
        <f>IF(TBRegistroEntradas[[#This Row],[Data da Competência]]="",0,YEAR(TBRegistroEntradas[[#This Row],[Data da Competência]]))</f>
        <v>2018</v>
      </c>
    </row>
    <row r="107" spans="2:12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61">
        <f>IF(TBRegistroEntradas[[#This Row],[Data do Caixa Realizado]]="",0,MONTH(TBRegistroEntradas[[#This Row],[Data do Caixa Realizado]]))</f>
        <v>7</v>
      </c>
      <c r="J107" s="68">
        <f>IF(TBRegistroEntradas[[#This Row],[Data do Caixa Realizado]]="",0,YEAR(TBRegistroEntradas[[#This Row],[Data do Caixa Realizado]]))</f>
        <v>2018</v>
      </c>
      <c r="K107" s="60">
        <f>IF(TBRegistroEntradas[[#This Row],[Data da Competência]]="",0,MONTH(TBRegistroEntradas[[#This Row],[Data da Competência]]))</f>
        <v>6</v>
      </c>
      <c r="L107" s="68">
        <f>IF(TBRegistroEntradas[[#This Row],[Data da Competência]]="",0,YEAR(TBRegistroEntradas[[#This Row],[Data da Competência]]))</f>
        <v>2018</v>
      </c>
    </row>
    <row r="108" spans="2:12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61">
        <f>IF(TBRegistroEntradas[[#This Row],[Data do Caixa Realizado]]="",0,MONTH(TBRegistroEntradas[[#This Row],[Data do Caixa Realizado]]))</f>
        <v>6</v>
      </c>
      <c r="J108" s="68">
        <f>IF(TBRegistroEntradas[[#This Row],[Data do Caixa Realizado]]="",0,YEAR(TBRegistroEntradas[[#This Row],[Data do Caixa Realizado]]))</f>
        <v>2018</v>
      </c>
      <c r="K108" s="60">
        <f>IF(TBRegistroEntradas[[#This Row],[Data da Competência]]="",0,MONTH(TBRegistroEntradas[[#This Row],[Data da Competência]]))</f>
        <v>6</v>
      </c>
      <c r="L108" s="68">
        <f>IF(TBRegistroEntradas[[#This Row],[Data da Competência]]="",0,YEAR(TBRegistroEntradas[[#This Row],[Data da Competência]]))</f>
        <v>2018</v>
      </c>
    </row>
    <row r="109" spans="2:12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61">
        <f>IF(TBRegistroEntradas[[#This Row],[Data do Caixa Realizado]]="",0,MONTH(TBRegistroEntradas[[#This Row],[Data do Caixa Realizado]]))</f>
        <v>8</v>
      </c>
      <c r="J109" s="68">
        <f>IF(TBRegistroEntradas[[#This Row],[Data do Caixa Realizado]]="",0,YEAR(TBRegistroEntradas[[#This Row],[Data do Caixa Realizado]]))</f>
        <v>2018</v>
      </c>
      <c r="K109" s="60">
        <f>IF(TBRegistroEntradas[[#This Row],[Data da Competência]]="",0,MONTH(TBRegistroEntradas[[#This Row],[Data da Competência]]))</f>
        <v>6</v>
      </c>
      <c r="L109" s="68">
        <f>IF(TBRegistroEntradas[[#This Row],[Data da Competência]]="",0,YEAR(TBRegistroEntradas[[#This Row],[Data da Competência]]))</f>
        <v>2018</v>
      </c>
    </row>
    <row r="110" spans="2:12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61">
        <f>IF(TBRegistroEntradas[[#This Row],[Data do Caixa Realizado]]="",0,MONTH(TBRegistroEntradas[[#This Row],[Data do Caixa Realizado]]))</f>
        <v>7</v>
      </c>
      <c r="J110" s="68">
        <f>IF(TBRegistroEntradas[[#This Row],[Data do Caixa Realizado]]="",0,YEAR(TBRegistroEntradas[[#This Row],[Data do Caixa Realizado]]))</f>
        <v>2018</v>
      </c>
      <c r="K110" s="60">
        <f>IF(TBRegistroEntradas[[#This Row],[Data da Competência]]="",0,MONTH(TBRegistroEntradas[[#This Row],[Data da Competência]]))</f>
        <v>6</v>
      </c>
      <c r="L110" s="68">
        <f>IF(TBRegistroEntradas[[#This Row],[Data da Competência]]="",0,YEAR(TBRegistroEntradas[[#This Row],[Data da Competência]]))</f>
        <v>2018</v>
      </c>
    </row>
    <row r="111" spans="2:12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61">
        <f>IF(TBRegistroEntradas[[#This Row],[Data do Caixa Realizado]]="",0,MONTH(TBRegistroEntradas[[#This Row],[Data do Caixa Realizado]]))</f>
        <v>7</v>
      </c>
      <c r="J111" s="68">
        <f>IF(TBRegistroEntradas[[#This Row],[Data do Caixa Realizado]]="",0,YEAR(TBRegistroEntradas[[#This Row],[Data do Caixa Realizado]]))</f>
        <v>2018</v>
      </c>
      <c r="K111" s="60">
        <f>IF(TBRegistroEntradas[[#This Row],[Data da Competência]]="",0,MONTH(TBRegistroEntradas[[#This Row],[Data da Competência]]))</f>
        <v>6</v>
      </c>
      <c r="L111" s="68">
        <f>IF(TBRegistroEntradas[[#This Row],[Data da Competência]]="",0,YEAR(TBRegistroEntradas[[#This Row],[Data da Competência]]))</f>
        <v>2018</v>
      </c>
    </row>
    <row r="112" spans="2:12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61">
        <f>IF(TBRegistroEntradas[[#This Row],[Data do Caixa Realizado]]="",0,MONTH(TBRegistroEntradas[[#This Row],[Data do Caixa Realizado]]))</f>
        <v>9</v>
      </c>
      <c r="J112" s="68">
        <f>IF(TBRegistroEntradas[[#This Row],[Data do Caixa Realizado]]="",0,YEAR(TBRegistroEntradas[[#This Row],[Data do Caixa Realizado]]))</f>
        <v>2018</v>
      </c>
      <c r="K112" s="60">
        <f>IF(TBRegistroEntradas[[#This Row],[Data da Competência]]="",0,MONTH(TBRegistroEntradas[[#This Row],[Data da Competência]]))</f>
        <v>6</v>
      </c>
      <c r="L112" s="68">
        <f>IF(TBRegistroEntradas[[#This Row],[Data da Competência]]="",0,YEAR(TBRegistroEntradas[[#This Row],[Data da Competência]]))</f>
        <v>2018</v>
      </c>
    </row>
    <row r="113" spans="2:12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61">
        <f>IF(TBRegistroEntradas[[#This Row],[Data do Caixa Realizado]]="",0,MONTH(TBRegistroEntradas[[#This Row],[Data do Caixa Realizado]]))</f>
        <v>8</v>
      </c>
      <c r="J113" s="68">
        <f>IF(TBRegistroEntradas[[#This Row],[Data do Caixa Realizado]]="",0,YEAR(TBRegistroEntradas[[#This Row],[Data do Caixa Realizado]]))</f>
        <v>2018</v>
      </c>
      <c r="K113" s="60">
        <f>IF(TBRegistroEntradas[[#This Row],[Data da Competência]]="",0,MONTH(TBRegistroEntradas[[#This Row],[Data da Competência]]))</f>
        <v>6</v>
      </c>
      <c r="L113" s="68">
        <f>IF(TBRegistroEntradas[[#This Row],[Data da Competência]]="",0,YEAR(TBRegistroEntradas[[#This Row],[Data da Competência]]))</f>
        <v>2018</v>
      </c>
    </row>
    <row r="114" spans="2:12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61">
        <f>IF(TBRegistroEntradas[[#This Row],[Data do Caixa Realizado]]="",0,MONTH(TBRegistroEntradas[[#This Row],[Data do Caixa Realizado]]))</f>
        <v>0</v>
      </c>
      <c r="J114" s="68">
        <f>IF(TBRegistroEntradas[[#This Row],[Data do Caixa Realizado]]="",0,YEAR(TBRegistroEntradas[[#This Row],[Data do Caixa Realizado]]))</f>
        <v>0</v>
      </c>
      <c r="K114" s="60">
        <f>IF(TBRegistroEntradas[[#This Row],[Data da Competência]]="",0,MONTH(TBRegistroEntradas[[#This Row],[Data da Competência]]))</f>
        <v>6</v>
      </c>
      <c r="L114" s="68">
        <f>IF(TBRegistroEntradas[[#This Row],[Data da Competência]]="",0,YEAR(TBRegistroEntradas[[#This Row],[Data da Competência]]))</f>
        <v>2018</v>
      </c>
    </row>
    <row r="115" spans="2:12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61">
        <f>IF(TBRegistroEntradas[[#This Row],[Data do Caixa Realizado]]="",0,MONTH(TBRegistroEntradas[[#This Row],[Data do Caixa Realizado]]))</f>
        <v>8</v>
      </c>
      <c r="J115" s="68">
        <f>IF(TBRegistroEntradas[[#This Row],[Data do Caixa Realizado]]="",0,YEAR(TBRegistroEntradas[[#This Row],[Data do Caixa Realizado]]))</f>
        <v>2018</v>
      </c>
      <c r="K115" s="60">
        <f>IF(TBRegistroEntradas[[#This Row],[Data da Competência]]="",0,MONTH(TBRegistroEntradas[[#This Row],[Data da Competência]]))</f>
        <v>6</v>
      </c>
      <c r="L115" s="68">
        <f>IF(TBRegistroEntradas[[#This Row],[Data da Competência]]="",0,YEAR(TBRegistroEntradas[[#This Row],[Data da Competência]]))</f>
        <v>2018</v>
      </c>
    </row>
    <row r="116" spans="2:12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61">
        <f>IF(TBRegistroEntradas[[#This Row],[Data do Caixa Realizado]]="",0,MONTH(TBRegistroEntradas[[#This Row],[Data do Caixa Realizado]]))</f>
        <v>8</v>
      </c>
      <c r="J116" s="68">
        <f>IF(TBRegistroEntradas[[#This Row],[Data do Caixa Realizado]]="",0,YEAR(TBRegistroEntradas[[#This Row],[Data do Caixa Realizado]]))</f>
        <v>2018</v>
      </c>
      <c r="K116" s="60">
        <f>IF(TBRegistroEntradas[[#This Row],[Data da Competência]]="",0,MONTH(TBRegistroEntradas[[#This Row],[Data da Competência]]))</f>
        <v>6</v>
      </c>
      <c r="L116" s="68">
        <f>IF(TBRegistroEntradas[[#This Row],[Data da Competência]]="",0,YEAR(TBRegistroEntradas[[#This Row],[Data da Competência]]))</f>
        <v>2018</v>
      </c>
    </row>
    <row r="117" spans="2:12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61">
        <f>IF(TBRegistroEntradas[[#This Row],[Data do Caixa Realizado]]="",0,MONTH(TBRegistroEntradas[[#This Row],[Data do Caixa Realizado]]))</f>
        <v>7</v>
      </c>
      <c r="J117" s="68">
        <f>IF(TBRegistroEntradas[[#This Row],[Data do Caixa Realizado]]="",0,YEAR(TBRegistroEntradas[[#This Row],[Data do Caixa Realizado]]))</f>
        <v>2018</v>
      </c>
      <c r="K117" s="60">
        <f>IF(TBRegistroEntradas[[#This Row],[Data da Competência]]="",0,MONTH(TBRegistroEntradas[[#This Row],[Data da Competência]]))</f>
        <v>7</v>
      </c>
      <c r="L117" s="68">
        <f>IF(TBRegistroEntradas[[#This Row],[Data da Competência]]="",0,YEAR(TBRegistroEntradas[[#This Row],[Data da Competência]]))</f>
        <v>2018</v>
      </c>
    </row>
    <row r="118" spans="2:12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61">
        <f>IF(TBRegistroEntradas[[#This Row],[Data do Caixa Realizado]]="",0,MONTH(TBRegistroEntradas[[#This Row],[Data do Caixa Realizado]]))</f>
        <v>8</v>
      </c>
      <c r="J118" s="68">
        <f>IF(TBRegistroEntradas[[#This Row],[Data do Caixa Realizado]]="",0,YEAR(TBRegistroEntradas[[#This Row],[Data do Caixa Realizado]]))</f>
        <v>2018</v>
      </c>
      <c r="K118" s="60">
        <f>IF(TBRegistroEntradas[[#This Row],[Data da Competência]]="",0,MONTH(TBRegistroEntradas[[#This Row],[Data da Competência]]))</f>
        <v>7</v>
      </c>
      <c r="L118" s="68">
        <f>IF(TBRegistroEntradas[[#This Row],[Data da Competência]]="",0,YEAR(TBRegistroEntradas[[#This Row],[Data da Competência]]))</f>
        <v>2018</v>
      </c>
    </row>
    <row r="119" spans="2:12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61">
        <f>IF(TBRegistroEntradas[[#This Row],[Data do Caixa Realizado]]="",0,MONTH(TBRegistroEntradas[[#This Row],[Data do Caixa Realizado]]))</f>
        <v>8</v>
      </c>
      <c r="J119" s="68">
        <f>IF(TBRegistroEntradas[[#This Row],[Data do Caixa Realizado]]="",0,YEAR(TBRegistroEntradas[[#This Row],[Data do Caixa Realizado]]))</f>
        <v>2018</v>
      </c>
      <c r="K119" s="60">
        <f>IF(TBRegistroEntradas[[#This Row],[Data da Competência]]="",0,MONTH(TBRegistroEntradas[[#This Row],[Data da Competência]]))</f>
        <v>7</v>
      </c>
      <c r="L119" s="68">
        <f>IF(TBRegistroEntradas[[#This Row],[Data da Competência]]="",0,YEAR(TBRegistroEntradas[[#This Row],[Data da Competência]]))</f>
        <v>2018</v>
      </c>
    </row>
    <row r="120" spans="2:12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61">
        <f>IF(TBRegistroEntradas[[#This Row],[Data do Caixa Realizado]]="",0,MONTH(TBRegistroEntradas[[#This Row],[Data do Caixa Realizado]]))</f>
        <v>8</v>
      </c>
      <c r="J120" s="68">
        <f>IF(TBRegistroEntradas[[#This Row],[Data do Caixa Realizado]]="",0,YEAR(TBRegistroEntradas[[#This Row],[Data do Caixa Realizado]]))</f>
        <v>2018</v>
      </c>
      <c r="K120" s="60">
        <f>IF(TBRegistroEntradas[[#This Row],[Data da Competência]]="",0,MONTH(TBRegistroEntradas[[#This Row],[Data da Competência]]))</f>
        <v>7</v>
      </c>
      <c r="L120" s="68">
        <f>IF(TBRegistroEntradas[[#This Row],[Data da Competência]]="",0,YEAR(TBRegistroEntradas[[#This Row],[Data da Competência]]))</f>
        <v>2018</v>
      </c>
    </row>
    <row r="121" spans="2:12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61">
        <f>IF(TBRegistroEntradas[[#This Row],[Data do Caixa Realizado]]="",0,MONTH(TBRegistroEntradas[[#This Row],[Data do Caixa Realizado]]))</f>
        <v>9</v>
      </c>
      <c r="J121" s="68">
        <f>IF(TBRegistroEntradas[[#This Row],[Data do Caixa Realizado]]="",0,YEAR(TBRegistroEntradas[[#This Row],[Data do Caixa Realizado]]))</f>
        <v>2018</v>
      </c>
      <c r="K121" s="60">
        <f>IF(TBRegistroEntradas[[#This Row],[Data da Competência]]="",0,MONTH(TBRegistroEntradas[[#This Row],[Data da Competência]]))</f>
        <v>7</v>
      </c>
      <c r="L121" s="68">
        <f>IF(TBRegistroEntradas[[#This Row],[Data da Competência]]="",0,YEAR(TBRegistroEntradas[[#This Row],[Data da Competência]]))</f>
        <v>2018</v>
      </c>
    </row>
    <row r="122" spans="2:12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61">
        <f>IF(TBRegistroEntradas[[#This Row],[Data do Caixa Realizado]]="",0,MONTH(TBRegistroEntradas[[#This Row],[Data do Caixa Realizado]]))</f>
        <v>7</v>
      </c>
      <c r="J122" s="68">
        <f>IF(TBRegistroEntradas[[#This Row],[Data do Caixa Realizado]]="",0,YEAR(TBRegistroEntradas[[#This Row],[Data do Caixa Realizado]]))</f>
        <v>2018</v>
      </c>
      <c r="K122" s="60">
        <f>IF(TBRegistroEntradas[[#This Row],[Data da Competência]]="",0,MONTH(TBRegistroEntradas[[#This Row],[Data da Competência]]))</f>
        <v>7</v>
      </c>
      <c r="L122" s="68">
        <f>IF(TBRegistroEntradas[[#This Row],[Data da Competência]]="",0,YEAR(TBRegistroEntradas[[#This Row],[Data da Competência]]))</f>
        <v>2018</v>
      </c>
    </row>
    <row r="123" spans="2:12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61">
        <f>IF(TBRegistroEntradas[[#This Row],[Data do Caixa Realizado]]="",0,MONTH(TBRegistroEntradas[[#This Row],[Data do Caixa Realizado]]))</f>
        <v>7</v>
      </c>
      <c r="J123" s="68">
        <f>IF(TBRegistroEntradas[[#This Row],[Data do Caixa Realizado]]="",0,YEAR(TBRegistroEntradas[[#This Row],[Data do Caixa Realizado]]))</f>
        <v>2018</v>
      </c>
      <c r="K123" s="60">
        <f>IF(TBRegistroEntradas[[#This Row],[Data da Competência]]="",0,MONTH(TBRegistroEntradas[[#This Row],[Data da Competência]]))</f>
        <v>7</v>
      </c>
      <c r="L123" s="68">
        <f>IF(TBRegistroEntradas[[#This Row],[Data da Competência]]="",0,YEAR(TBRegistroEntradas[[#This Row],[Data da Competência]]))</f>
        <v>2018</v>
      </c>
    </row>
    <row r="124" spans="2:12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61">
        <f>IF(TBRegistroEntradas[[#This Row],[Data do Caixa Realizado]]="",0,MONTH(TBRegistroEntradas[[#This Row],[Data do Caixa Realizado]]))</f>
        <v>9</v>
      </c>
      <c r="J124" s="68">
        <f>IF(TBRegistroEntradas[[#This Row],[Data do Caixa Realizado]]="",0,YEAR(TBRegistroEntradas[[#This Row],[Data do Caixa Realizado]]))</f>
        <v>2018</v>
      </c>
      <c r="K124" s="60">
        <f>IF(TBRegistroEntradas[[#This Row],[Data da Competência]]="",0,MONTH(TBRegistroEntradas[[#This Row],[Data da Competência]]))</f>
        <v>7</v>
      </c>
      <c r="L124" s="68">
        <f>IF(TBRegistroEntradas[[#This Row],[Data da Competência]]="",0,YEAR(TBRegistroEntradas[[#This Row],[Data da Competência]]))</f>
        <v>2018</v>
      </c>
    </row>
    <row r="125" spans="2:12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61">
        <f>IF(TBRegistroEntradas[[#This Row],[Data do Caixa Realizado]]="",0,MONTH(TBRegistroEntradas[[#This Row],[Data do Caixa Realizado]]))</f>
        <v>8</v>
      </c>
      <c r="J125" s="68">
        <f>IF(TBRegistroEntradas[[#This Row],[Data do Caixa Realizado]]="",0,YEAR(TBRegistroEntradas[[#This Row],[Data do Caixa Realizado]]))</f>
        <v>2018</v>
      </c>
      <c r="K125" s="60">
        <f>IF(TBRegistroEntradas[[#This Row],[Data da Competência]]="",0,MONTH(TBRegistroEntradas[[#This Row],[Data da Competência]]))</f>
        <v>7</v>
      </c>
      <c r="L125" s="68">
        <f>IF(TBRegistroEntradas[[#This Row],[Data da Competência]]="",0,YEAR(TBRegistroEntradas[[#This Row],[Data da Competência]]))</f>
        <v>2018</v>
      </c>
    </row>
    <row r="126" spans="2:12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61">
        <f>IF(TBRegistroEntradas[[#This Row],[Data do Caixa Realizado]]="",0,MONTH(TBRegistroEntradas[[#This Row],[Data do Caixa Realizado]]))</f>
        <v>11</v>
      </c>
      <c r="J126" s="68">
        <f>IF(TBRegistroEntradas[[#This Row],[Data do Caixa Realizado]]="",0,YEAR(TBRegistroEntradas[[#This Row],[Data do Caixa Realizado]]))</f>
        <v>2018</v>
      </c>
      <c r="K126" s="60">
        <f>IF(TBRegistroEntradas[[#This Row],[Data da Competência]]="",0,MONTH(TBRegistroEntradas[[#This Row],[Data da Competência]]))</f>
        <v>7</v>
      </c>
      <c r="L126" s="68">
        <f>IF(TBRegistroEntradas[[#This Row],[Data da Competência]]="",0,YEAR(TBRegistroEntradas[[#This Row],[Data da Competência]]))</f>
        <v>2018</v>
      </c>
    </row>
    <row r="127" spans="2:12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61">
        <f>IF(TBRegistroEntradas[[#This Row],[Data do Caixa Realizado]]="",0,MONTH(TBRegistroEntradas[[#This Row],[Data do Caixa Realizado]]))</f>
        <v>9</v>
      </c>
      <c r="J127" s="68">
        <f>IF(TBRegistroEntradas[[#This Row],[Data do Caixa Realizado]]="",0,YEAR(TBRegistroEntradas[[#This Row],[Data do Caixa Realizado]]))</f>
        <v>2018</v>
      </c>
      <c r="K127" s="60">
        <f>IF(TBRegistroEntradas[[#This Row],[Data da Competência]]="",0,MONTH(TBRegistroEntradas[[#This Row],[Data da Competência]]))</f>
        <v>7</v>
      </c>
      <c r="L127" s="68">
        <f>IF(TBRegistroEntradas[[#This Row],[Data da Competência]]="",0,YEAR(TBRegistroEntradas[[#This Row],[Data da Competência]]))</f>
        <v>2018</v>
      </c>
    </row>
    <row r="128" spans="2:12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61">
        <f>IF(TBRegistroEntradas[[#This Row],[Data do Caixa Realizado]]="",0,MONTH(TBRegistroEntradas[[#This Row],[Data do Caixa Realizado]]))</f>
        <v>9</v>
      </c>
      <c r="J128" s="68">
        <f>IF(TBRegistroEntradas[[#This Row],[Data do Caixa Realizado]]="",0,YEAR(TBRegistroEntradas[[#This Row],[Data do Caixa Realizado]]))</f>
        <v>2018</v>
      </c>
      <c r="K128" s="60">
        <f>IF(TBRegistroEntradas[[#This Row],[Data da Competência]]="",0,MONTH(TBRegistroEntradas[[#This Row],[Data da Competência]]))</f>
        <v>8</v>
      </c>
      <c r="L128" s="68">
        <f>IF(TBRegistroEntradas[[#This Row],[Data da Competência]]="",0,YEAR(TBRegistroEntradas[[#This Row],[Data da Competência]]))</f>
        <v>2018</v>
      </c>
    </row>
    <row r="129" spans="2:12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61">
        <f>IF(TBRegistroEntradas[[#This Row],[Data do Caixa Realizado]]="",0,MONTH(TBRegistroEntradas[[#This Row],[Data do Caixa Realizado]]))</f>
        <v>8</v>
      </c>
      <c r="J129" s="68">
        <f>IF(TBRegistroEntradas[[#This Row],[Data do Caixa Realizado]]="",0,YEAR(TBRegistroEntradas[[#This Row],[Data do Caixa Realizado]]))</f>
        <v>2018</v>
      </c>
      <c r="K129" s="60">
        <f>IF(TBRegistroEntradas[[#This Row],[Data da Competência]]="",0,MONTH(TBRegistroEntradas[[#This Row],[Data da Competência]]))</f>
        <v>8</v>
      </c>
      <c r="L129" s="68">
        <f>IF(TBRegistroEntradas[[#This Row],[Data da Competência]]="",0,YEAR(TBRegistroEntradas[[#This Row],[Data da Competência]]))</f>
        <v>2018</v>
      </c>
    </row>
    <row r="130" spans="2:12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61">
        <f>IF(TBRegistroEntradas[[#This Row],[Data do Caixa Realizado]]="",0,MONTH(TBRegistroEntradas[[#This Row],[Data do Caixa Realizado]]))</f>
        <v>8</v>
      </c>
      <c r="J130" s="68">
        <f>IF(TBRegistroEntradas[[#This Row],[Data do Caixa Realizado]]="",0,YEAR(TBRegistroEntradas[[#This Row],[Data do Caixa Realizado]]))</f>
        <v>2018</v>
      </c>
      <c r="K130" s="60">
        <f>IF(TBRegistroEntradas[[#This Row],[Data da Competência]]="",0,MONTH(TBRegistroEntradas[[#This Row],[Data da Competência]]))</f>
        <v>8</v>
      </c>
      <c r="L130" s="68">
        <f>IF(TBRegistroEntradas[[#This Row],[Data da Competência]]="",0,YEAR(TBRegistroEntradas[[#This Row],[Data da Competência]]))</f>
        <v>2018</v>
      </c>
    </row>
    <row r="131" spans="2:12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61">
        <f>IF(TBRegistroEntradas[[#This Row],[Data do Caixa Realizado]]="",0,MONTH(TBRegistroEntradas[[#This Row],[Data do Caixa Realizado]]))</f>
        <v>8</v>
      </c>
      <c r="J131" s="68">
        <f>IF(TBRegistroEntradas[[#This Row],[Data do Caixa Realizado]]="",0,YEAR(TBRegistroEntradas[[#This Row],[Data do Caixa Realizado]]))</f>
        <v>2018</v>
      </c>
      <c r="K131" s="60">
        <f>IF(TBRegistroEntradas[[#This Row],[Data da Competência]]="",0,MONTH(TBRegistroEntradas[[#This Row],[Data da Competência]]))</f>
        <v>8</v>
      </c>
      <c r="L131" s="68">
        <f>IF(TBRegistroEntradas[[#This Row],[Data da Competência]]="",0,YEAR(TBRegistroEntradas[[#This Row],[Data da Competência]]))</f>
        <v>2018</v>
      </c>
    </row>
    <row r="132" spans="2:12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61">
        <f>IF(TBRegistroEntradas[[#This Row],[Data do Caixa Realizado]]="",0,MONTH(TBRegistroEntradas[[#This Row],[Data do Caixa Realizado]]))</f>
        <v>9</v>
      </c>
      <c r="J132" s="68">
        <f>IF(TBRegistroEntradas[[#This Row],[Data do Caixa Realizado]]="",0,YEAR(TBRegistroEntradas[[#This Row],[Data do Caixa Realizado]]))</f>
        <v>2018</v>
      </c>
      <c r="K132" s="60">
        <f>IF(TBRegistroEntradas[[#This Row],[Data da Competência]]="",0,MONTH(TBRegistroEntradas[[#This Row],[Data da Competência]]))</f>
        <v>8</v>
      </c>
      <c r="L132" s="68">
        <f>IF(TBRegistroEntradas[[#This Row],[Data da Competência]]="",0,YEAR(TBRegistroEntradas[[#This Row],[Data da Competência]]))</f>
        <v>2018</v>
      </c>
    </row>
    <row r="133" spans="2:12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61">
        <f>IF(TBRegistroEntradas[[#This Row],[Data do Caixa Realizado]]="",0,MONTH(TBRegistroEntradas[[#This Row],[Data do Caixa Realizado]]))</f>
        <v>8</v>
      </c>
      <c r="J133" s="68">
        <f>IF(TBRegistroEntradas[[#This Row],[Data do Caixa Realizado]]="",0,YEAR(TBRegistroEntradas[[#This Row],[Data do Caixa Realizado]]))</f>
        <v>2018</v>
      </c>
      <c r="K133" s="60">
        <f>IF(TBRegistroEntradas[[#This Row],[Data da Competência]]="",0,MONTH(TBRegistroEntradas[[#This Row],[Data da Competência]]))</f>
        <v>8</v>
      </c>
      <c r="L133" s="68">
        <f>IF(TBRegistroEntradas[[#This Row],[Data da Competência]]="",0,YEAR(TBRegistroEntradas[[#This Row],[Data da Competência]]))</f>
        <v>2018</v>
      </c>
    </row>
    <row r="134" spans="2:12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61">
        <f>IF(TBRegistroEntradas[[#This Row],[Data do Caixa Realizado]]="",0,MONTH(TBRegistroEntradas[[#This Row],[Data do Caixa Realizado]]))</f>
        <v>10</v>
      </c>
      <c r="J134" s="68">
        <f>IF(TBRegistroEntradas[[#This Row],[Data do Caixa Realizado]]="",0,YEAR(TBRegistroEntradas[[#This Row],[Data do Caixa Realizado]]))</f>
        <v>2018</v>
      </c>
      <c r="K134" s="60">
        <f>IF(TBRegistroEntradas[[#This Row],[Data da Competência]]="",0,MONTH(TBRegistroEntradas[[#This Row],[Data da Competência]]))</f>
        <v>8</v>
      </c>
      <c r="L134" s="68">
        <f>IF(TBRegistroEntradas[[#This Row],[Data da Competência]]="",0,YEAR(TBRegistroEntradas[[#This Row],[Data da Competência]]))</f>
        <v>2018</v>
      </c>
    </row>
    <row r="135" spans="2:12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61">
        <f>IF(TBRegistroEntradas[[#This Row],[Data do Caixa Realizado]]="",0,MONTH(TBRegistroEntradas[[#This Row],[Data do Caixa Realizado]]))</f>
        <v>10</v>
      </c>
      <c r="J135" s="68">
        <f>IF(TBRegistroEntradas[[#This Row],[Data do Caixa Realizado]]="",0,YEAR(TBRegistroEntradas[[#This Row],[Data do Caixa Realizado]]))</f>
        <v>2018</v>
      </c>
      <c r="K135" s="60">
        <f>IF(TBRegistroEntradas[[#This Row],[Data da Competência]]="",0,MONTH(TBRegistroEntradas[[#This Row],[Data da Competência]]))</f>
        <v>8</v>
      </c>
      <c r="L135" s="68">
        <f>IF(TBRegistroEntradas[[#This Row],[Data da Competência]]="",0,YEAR(TBRegistroEntradas[[#This Row],[Data da Competência]]))</f>
        <v>2018</v>
      </c>
    </row>
    <row r="136" spans="2:12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61">
        <f>IF(TBRegistroEntradas[[#This Row],[Data do Caixa Realizado]]="",0,MONTH(TBRegistroEntradas[[#This Row],[Data do Caixa Realizado]]))</f>
        <v>10</v>
      </c>
      <c r="J136" s="68">
        <f>IF(TBRegistroEntradas[[#This Row],[Data do Caixa Realizado]]="",0,YEAR(TBRegistroEntradas[[#This Row],[Data do Caixa Realizado]]))</f>
        <v>2018</v>
      </c>
      <c r="K136" s="60">
        <f>IF(TBRegistroEntradas[[#This Row],[Data da Competência]]="",0,MONTH(TBRegistroEntradas[[#This Row],[Data da Competência]]))</f>
        <v>8</v>
      </c>
      <c r="L136" s="68">
        <f>IF(TBRegistroEntradas[[#This Row],[Data da Competência]]="",0,YEAR(TBRegistroEntradas[[#This Row],[Data da Competência]]))</f>
        <v>2018</v>
      </c>
    </row>
    <row r="137" spans="2:12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61">
        <f>IF(TBRegistroEntradas[[#This Row],[Data do Caixa Realizado]]="",0,MONTH(TBRegistroEntradas[[#This Row],[Data do Caixa Realizado]]))</f>
        <v>9</v>
      </c>
      <c r="J137" s="68">
        <f>IF(TBRegistroEntradas[[#This Row],[Data do Caixa Realizado]]="",0,YEAR(TBRegistroEntradas[[#This Row],[Data do Caixa Realizado]]))</f>
        <v>2018</v>
      </c>
      <c r="K137" s="60">
        <f>IF(TBRegistroEntradas[[#This Row],[Data da Competência]]="",0,MONTH(TBRegistroEntradas[[#This Row],[Data da Competência]]))</f>
        <v>8</v>
      </c>
      <c r="L137" s="68">
        <f>IF(TBRegistroEntradas[[#This Row],[Data da Competência]]="",0,YEAR(TBRegistroEntradas[[#This Row],[Data da Competência]]))</f>
        <v>2018</v>
      </c>
    </row>
    <row r="138" spans="2:12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61">
        <f>IF(TBRegistroEntradas[[#This Row],[Data do Caixa Realizado]]="",0,MONTH(TBRegistroEntradas[[#This Row],[Data do Caixa Realizado]]))</f>
        <v>0</v>
      </c>
      <c r="J138" s="68">
        <f>IF(TBRegistroEntradas[[#This Row],[Data do Caixa Realizado]]="",0,YEAR(TBRegistroEntradas[[#This Row],[Data do Caixa Realizado]]))</f>
        <v>0</v>
      </c>
      <c r="K138" s="60">
        <f>IF(TBRegistroEntradas[[#This Row],[Data da Competência]]="",0,MONTH(TBRegistroEntradas[[#This Row],[Data da Competência]]))</f>
        <v>9</v>
      </c>
      <c r="L138" s="68">
        <f>IF(TBRegistroEntradas[[#This Row],[Data da Competência]]="",0,YEAR(TBRegistroEntradas[[#This Row],[Data da Competência]]))</f>
        <v>2018</v>
      </c>
    </row>
    <row r="139" spans="2:12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61">
        <f>IF(TBRegistroEntradas[[#This Row],[Data do Caixa Realizado]]="",0,MONTH(TBRegistroEntradas[[#This Row],[Data do Caixa Realizado]]))</f>
        <v>9</v>
      </c>
      <c r="J139" s="68">
        <f>IF(TBRegistroEntradas[[#This Row],[Data do Caixa Realizado]]="",0,YEAR(TBRegistroEntradas[[#This Row],[Data do Caixa Realizado]]))</f>
        <v>2018</v>
      </c>
      <c r="K139" s="60">
        <f>IF(TBRegistroEntradas[[#This Row],[Data da Competência]]="",0,MONTH(TBRegistroEntradas[[#This Row],[Data da Competência]]))</f>
        <v>9</v>
      </c>
      <c r="L139" s="68">
        <f>IF(TBRegistroEntradas[[#This Row],[Data da Competência]]="",0,YEAR(TBRegistroEntradas[[#This Row],[Data da Competência]]))</f>
        <v>2018</v>
      </c>
    </row>
    <row r="140" spans="2:12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61">
        <f>IF(TBRegistroEntradas[[#This Row],[Data do Caixa Realizado]]="",0,MONTH(TBRegistroEntradas[[#This Row],[Data do Caixa Realizado]]))</f>
        <v>9</v>
      </c>
      <c r="J140" s="68">
        <f>IF(TBRegistroEntradas[[#This Row],[Data do Caixa Realizado]]="",0,YEAR(TBRegistroEntradas[[#This Row],[Data do Caixa Realizado]]))</f>
        <v>2018</v>
      </c>
      <c r="K140" s="60">
        <f>IF(TBRegistroEntradas[[#This Row],[Data da Competência]]="",0,MONTH(TBRegistroEntradas[[#This Row],[Data da Competência]]))</f>
        <v>9</v>
      </c>
      <c r="L140" s="68">
        <f>IF(TBRegistroEntradas[[#This Row],[Data da Competência]]="",0,YEAR(TBRegistroEntradas[[#This Row],[Data da Competência]]))</f>
        <v>2018</v>
      </c>
    </row>
    <row r="141" spans="2:12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61">
        <f>IF(TBRegistroEntradas[[#This Row],[Data do Caixa Realizado]]="",0,MONTH(TBRegistroEntradas[[#This Row],[Data do Caixa Realizado]]))</f>
        <v>12</v>
      </c>
      <c r="J141" s="68">
        <f>IF(TBRegistroEntradas[[#This Row],[Data do Caixa Realizado]]="",0,YEAR(TBRegistroEntradas[[#This Row],[Data do Caixa Realizado]]))</f>
        <v>2018</v>
      </c>
      <c r="K141" s="60">
        <f>IF(TBRegistroEntradas[[#This Row],[Data da Competência]]="",0,MONTH(TBRegistroEntradas[[#This Row],[Data da Competência]]))</f>
        <v>9</v>
      </c>
      <c r="L141" s="68">
        <f>IF(TBRegistroEntradas[[#This Row],[Data da Competência]]="",0,YEAR(TBRegistroEntradas[[#This Row],[Data da Competência]]))</f>
        <v>2018</v>
      </c>
    </row>
    <row r="142" spans="2:12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61">
        <f>IF(TBRegistroEntradas[[#This Row],[Data do Caixa Realizado]]="",0,MONTH(TBRegistroEntradas[[#This Row],[Data do Caixa Realizado]]))</f>
        <v>11</v>
      </c>
      <c r="J142" s="68">
        <f>IF(TBRegistroEntradas[[#This Row],[Data do Caixa Realizado]]="",0,YEAR(TBRegistroEntradas[[#This Row],[Data do Caixa Realizado]]))</f>
        <v>2018</v>
      </c>
      <c r="K142" s="60">
        <f>IF(TBRegistroEntradas[[#This Row],[Data da Competência]]="",0,MONTH(TBRegistroEntradas[[#This Row],[Data da Competência]]))</f>
        <v>9</v>
      </c>
      <c r="L142" s="68">
        <f>IF(TBRegistroEntradas[[#This Row],[Data da Competência]]="",0,YEAR(TBRegistroEntradas[[#This Row],[Data da Competência]]))</f>
        <v>2018</v>
      </c>
    </row>
    <row r="143" spans="2:12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61">
        <f>IF(TBRegistroEntradas[[#This Row],[Data do Caixa Realizado]]="",0,MONTH(TBRegistroEntradas[[#This Row],[Data do Caixa Realizado]]))</f>
        <v>10</v>
      </c>
      <c r="J143" s="68">
        <f>IF(TBRegistroEntradas[[#This Row],[Data do Caixa Realizado]]="",0,YEAR(TBRegistroEntradas[[#This Row],[Data do Caixa Realizado]]))</f>
        <v>2018</v>
      </c>
      <c r="K143" s="60">
        <f>IF(TBRegistroEntradas[[#This Row],[Data da Competência]]="",0,MONTH(TBRegistroEntradas[[#This Row],[Data da Competência]]))</f>
        <v>9</v>
      </c>
      <c r="L143" s="68">
        <f>IF(TBRegistroEntradas[[#This Row],[Data da Competência]]="",0,YEAR(TBRegistroEntradas[[#This Row],[Data da Competência]]))</f>
        <v>2018</v>
      </c>
    </row>
    <row r="144" spans="2:12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61">
        <f>IF(TBRegistroEntradas[[#This Row],[Data do Caixa Realizado]]="",0,MONTH(TBRegistroEntradas[[#This Row],[Data do Caixa Realizado]]))</f>
        <v>10</v>
      </c>
      <c r="J144" s="68">
        <f>IF(TBRegistroEntradas[[#This Row],[Data do Caixa Realizado]]="",0,YEAR(TBRegistroEntradas[[#This Row],[Data do Caixa Realizado]]))</f>
        <v>2018</v>
      </c>
      <c r="K144" s="60">
        <f>IF(TBRegistroEntradas[[#This Row],[Data da Competência]]="",0,MONTH(TBRegistroEntradas[[#This Row],[Data da Competência]]))</f>
        <v>9</v>
      </c>
      <c r="L144" s="68">
        <f>IF(TBRegistroEntradas[[#This Row],[Data da Competência]]="",0,YEAR(TBRegistroEntradas[[#This Row],[Data da Competência]]))</f>
        <v>2018</v>
      </c>
    </row>
    <row r="145" spans="2:12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61">
        <f>IF(TBRegistroEntradas[[#This Row],[Data do Caixa Realizado]]="",0,MONTH(TBRegistroEntradas[[#This Row],[Data do Caixa Realizado]]))</f>
        <v>11</v>
      </c>
      <c r="J145" s="68">
        <f>IF(TBRegistroEntradas[[#This Row],[Data do Caixa Realizado]]="",0,YEAR(TBRegistroEntradas[[#This Row],[Data do Caixa Realizado]]))</f>
        <v>2018</v>
      </c>
      <c r="K145" s="60">
        <f>IF(TBRegistroEntradas[[#This Row],[Data da Competência]]="",0,MONTH(TBRegistroEntradas[[#This Row],[Data da Competência]]))</f>
        <v>9</v>
      </c>
      <c r="L145" s="68">
        <f>IF(TBRegistroEntradas[[#This Row],[Data da Competência]]="",0,YEAR(TBRegistroEntradas[[#This Row],[Data da Competência]]))</f>
        <v>2018</v>
      </c>
    </row>
    <row r="146" spans="2:12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61">
        <f>IF(TBRegistroEntradas[[#This Row],[Data do Caixa Realizado]]="",0,MONTH(TBRegistroEntradas[[#This Row],[Data do Caixa Realizado]]))</f>
        <v>10</v>
      </c>
      <c r="J146" s="68">
        <f>IF(TBRegistroEntradas[[#This Row],[Data do Caixa Realizado]]="",0,YEAR(TBRegistroEntradas[[#This Row],[Data do Caixa Realizado]]))</f>
        <v>2018</v>
      </c>
      <c r="K146" s="60">
        <f>IF(TBRegistroEntradas[[#This Row],[Data da Competência]]="",0,MONTH(TBRegistroEntradas[[#This Row],[Data da Competência]]))</f>
        <v>9</v>
      </c>
      <c r="L146" s="68">
        <f>IF(TBRegistroEntradas[[#This Row],[Data da Competência]]="",0,YEAR(TBRegistroEntradas[[#This Row],[Data da Competência]]))</f>
        <v>2018</v>
      </c>
    </row>
    <row r="147" spans="2:12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61">
        <f>IF(TBRegistroEntradas[[#This Row],[Data do Caixa Realizado]]="",0,MONTH(TBRegistroEntradas[[#This Row],[Data do Caixa Realizado]]))</f>
        <v>10</v>
      </c>
      <c r="J147" s="68">
        <f>IF(TBRegistroEntradas[[#This Row],[Data do Caixa Realizado]]="",0,YEAR(TBRegistroEntradas[[#This Row],[Data do Caixa Realizado]]))</f>
        <v>2018</v>
      </c>
      <c r="K147" s="60">
        <f>IF(TBRegistroEntradas[[#This Row],[Data da Competência]]="",0,MONTH(TBRegistroEntradas[[#This Row],[Data da Competência]]))</f>
        <v>10</v>
      </c>
      <c r="L147" s="68">
        <f>IF(TBRegistroEntradas[[#This Row],[Data da Competência]]="",0,YEAR(TBRegistroEntradas[[#This Row],[Data da Competência]]))</f>
        <v>2018</v>
      </c>
    </row>
    <row r="148" spans="2:12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61">
        <f>IF(TBRegistroEntradas[[#This Row],[Data do Caixa Realizado]]="",0,MONTH(TBRegistroEntradas[[#This Row],[Data do Caixa Realizado]]))</f>
        <v>0</v>
      </c>
      <c r="J148" s="68">
        <f>IF(TBRegistroEntradas[[#This Row],[Data do Caixa Realizado]]="",0,YEAR(TBRegistroEntradas[[#This Row],[Data do Caixa Realizado]]))</f>
        <v>0</v>
      </c>
      <c r="K148" s="60">
        <f>IF(TBRegistroEntradas[[#This Row],[Data da Competência]]="",0,MONTH(TBRegistroEntradas[[#This Row],[Data da Competência]]))</f>
        <v>10</v>
      </c>
      <c r="L148" s="68">
        <f>IF(TBRegistroEntradas[[#This Row],[Data da Competência]]="",0,YEAR(TBRegistroEntradas[[#This Row],[Data da Competência]]))</f>
        <v>2018</v>
      </c>
    </row>
    <row r="149" spans="2:12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61">
        <f>IF(TBRegistroEntradas[[#This Row],[Data do Caixa Realizado]]="",0,MONTH(TBRegistroEntradas[[#This Row],[Data do Caixa Realizado]]))</f>
        <v>1</v>
      </c>
      <c r="J149" s="68">
        <f>IF(TBRegistroEntradas[[#This Row],[Data do Caixa Realizado]]="",0,YEAR(TBRegistroEntradas[[#This Row],[Data do Caixa Realizado]]))</f>
        <v>2019</v>
      </c>
      <c r="K149" s="60">
        <f>IF(TBRegistroEntradas[[#This Row],[Data da Competência]]="",0,MONTH(TBRegistroEntradas[[#This Row],[Data da Competência]]))</f>
        <v>10</v>
      </c>
      <c r="L149" s="68">
        <f>IF(TBRegistroEntradas[[#This Row],[Data da Competência]]="",0,YEAR(TBRegistroEntradas[[#This Row],[Data da Competência]]))</f>
        <v>2018</v>
      </c>
    </row>
    <row r="150" spans="2:12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61">
        <f>IF(TBRegistroEntradas[[#This Row],[Data do Caixa Realizado]]="",0,MONTH(TBRegistroEntradas[[#This Row],[Data do Caixa Realizado]]))</f>
        <v>12</v>
      </c>
      <c r="J150" s="68">
        <f>IF(TBRegistroEntradas[[#This Row],[Data do Caixa Realizado]]="",0,YEAR(TBRegistroEntradas[[#This Row],[Data do Caixa Realizado]]))</f>
        <v>2018</v>
      </c>
      <c r="K150" s="60">
        <f>IF(TBRegistroEntradas[[#This Row],[Data da Competência]]="",0,MONTH(TBRegistroEntradas[[#This Row],[Data da Competência]]))</f>
        <v>10</v>
      </c>
      <c r="L150" s="68">
        <f>IF(TBRegistroEntradas[[#This Row],[Data da Competência]]="",0,YEAR(TBRegistroEntradas[[#This Row],[Data da Competência]]))</f>
        <v>2018</v>
      </c>
    </row>
    <row r="151" spans="2:12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61">
        <f>IF(TBRegistroEntradas[[#This Row],[Data do Caixa Realizado]]="",0,MONTH(TBRegistroEntradas[[#This Row],[Data do Caixa Realizado]]))</f>
        <v>10</v>
      </c>
      <c r="J151" s="68">
        <f>IF(TBRegistroEntradas[[#This Row],[Data do Caixa Realizado]]="",0,YEAR(TBRegistroEntradas[[#This Row],[Data do Caixa Realizado]]))</f>
        <v>2018</v>
      </c>
      <c r="K151" s="60">
        <f>IF(TBRegistroEntradas[[#This Row],[Data da Competência]]="",0,MONTH(TBRegistroEntradas[[#This Row],[Data da Competência]]))</f>
        <v>10</v>
      </c>
      <c r="L151" s="68">
        <f>IF(TBRegistroEntradas[[#This Row],[Data da Competência]]="",0,YEAR(TBRegistroEntradas[[#This Row],[Data da Competência]]))</f>
        <v>2018</v>
      </c>
    </row>
    <row r="152" spans="2:12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61">
        <f>IF(TBRegistroEntradas[[#This Row],[Data do Caixa Realizado]]="",0,MONTH(TBRegistroEntradas[[#This Row],[Data do Caixa Realizado]]))</f>
        <v>12</v>
      </c>
      <c r="J152" s="68">
        <f>IF(TBRegistroEntradas[[#This Row],[Data do Caixa Realizado]]="",0,YEAR(TBRegistroEntradas[[#This Row],[Data do Caixa Realizado]]))</f>
        <v>2018</v>
      </c>
      <c r="K152" s="60">
        <f>IF(TBRegistroEntradas[[#This Row],[Data da Competência]]="",0,MONTH(TBRegistroEntradas[[#This Row],[Data da Competência]]))</f>
        <v>10</v>
      </c>
      <c r="L152" s="68">
        <f>IF(TBRegistroEntradas[[#This Row],[Data da Competência]]="",0,YEAR(TBRegistroEntradas[[#This Row],[Data da Competência]]))</f>
        <v>2018</v>
      </c>
    </row>
    <row r="153" spans="2:12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61">
        <f>IF(TBRegistroEntradas[[#This Row],[Data do Caixa Realizado]]="",0,MONTH(TBRegistroEntradas[[#This Row],[Data do Caixa Realizado]]))</f>
        <v>1</v>
      </c>
      <c r="J153" s="68">
        <f>IF(TBRegistroEntradas[[#This Row],[Data do Caixa Realizado]]="",0,YEAR(TBRegistroEntradas[[#This Row],[Data do Caixa Realizado]]))</f>
        <v>2019</v>
      </c>
      <c r="K153" s="60">
        <f>IF(TBRegistroEntradas[[#This Row],[Data da Competência]]="",0,MONTH(TBRegistroEntradas[[#This Row],[Data da Competência]]))</f>
        <v>10</v>
      </c>
      <c r="L153" s="68">
        <f>IF(TBRegistroEntradas[[#This Row],[Data da Competência]]="",0,YEAR(TBRegistroEntradas[[#This Row],[Data da Competência]]))</f>
        <v>2018</v>
      </c>
    </row>
    <row r="154" spans="2:12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61">
        <f>IF(TBRegistroEntradas[[#This Row],[Data do Caixa Realizado]]="",0,MONTH(TBRegistroEntradas[[#This Row],[Data do Caixa Realizado]]))</f>
        <v>11</v>
      </c>
      <c r="J154" s="68">
        <f>IF(TBRegistroEntradas[[#This Row],[Data do Caixa Realizado]]="",0,YEAR(TBRegistroEntradas[[#This Row],[Data do Caixa Realizado]]))</f>
        <v>2018</v>
      </c>
      <c r="K154" s="60">
        <f>IF(TBRegistroEntradas[[#This Row],[Data da Competência]]="",0,MONTH(TBRegistroEntradas[[#This Row],[Data da Competência]]))</f>
        <v>10</v>
      </c>
      <c r="L154" s="68">
        <f>IF(TBRegistroEntradas[[#This Row],[Data da Competência]]="",0,YEAR(TBRegistroEntradas[[#This Row],[Data da Competência]]))</f>
        <v>2018</v>
      </c>
    </row>
    <row r="155" spans="2:12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61">
        <f>IF(TBRegistroEntradas[[#This Row],[Data do Caixa Realizado]]="",0,MONTH(TBRegistroEntradas[[#This Row],[Data do Caixa Realizado]]))</f>
        <v>12</v>
      </c>
      <c r="J155" s="68">
        <f>IF(TBRegistroEntradas[[#This Row],[Data do Caixa Realizado]]="",0,YEAR(TBRegistroEntradas[[#This Row],[Data do Caixa Realizado]]))</f>
        <v>2018</v>
      </c>
      <c r="K155" s="60">
        <f>IF(TBRegistroEntradas[[#This Row],[Data da Competência]]="",0,MONTH(TBRegistroEntradas[[#This Row],[Data da Competência]]))</f>
        <v>10</v>
      </c>
      <c r="L155" s="68">
        <f>IF(TBRegistroEntradas[[#This Row],[Data da Competência]]="",0,YEAR(TBRegistroEntradas[[#This Row],[Data da Competência]]))</f>
        <v>2018</v>
      </c>
    </row>
    <row r="156" spans="2:12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61">
        <f>IF(TBRegistroEntradas[[#This Row],[Data do Caixa Realizado]]="",0,MONTH(TBRegistroEntradas[[#This Row],[Data do Caixa Realizado]]))</f>
        <v>11</v>
      </c>
      <c r="J156" s="68">
        <f>IF(TBRegistroEntradas[[#This Row],[Data do Caixa Realizado]]="",0,YEAR(TBRegistroEntradas[[#This Row],[Data do Caixa Realizado]]))</f>
        <v>2018</v>
      </c>
      <c r="K156" s="60">
        <f>IF(TBRegistroEntradas[[#This Row],[Data da Competência]]="",0,MONTH(TBRegistroEntradas[[#This Row],[Data da Competência]]))</f>
        <v>10</v>
      </c>
      <c r="L156" s="68">
        <f>IF(TBRegistroEntradas[[#This Row],[Data da Competência]]="",0,YEAR(TBRegistroEntradas[[#This Row],[Data da Competência]]))</f>
        <v>2018</v>
      </c>
    </row>
    <row r="157" spans="2:12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61">
        <f>IF(TBRegistroEntradas[[#This Row],[Data do Caixa Realizado]]="",0,MONTH(TBRegistroEntradas[[#This Row],[Data do Caixa Realizado]]))</f>
        <v>2</v>
      </c>
      <c r="J157" s="68">
        <f>IF(TBRegistroEntradas[[#This Row],[Data do Caixa Realizado]]="",0,YEAR(TBRegistroEntradas[[#This Row],[Data do Caixa Realizado]]))</f>
        <v>2019</v>
      </c>
      <c r="K157" s="60">
        <f>IF(TBRegistroEntradas[[#This Row],[Data da Competência]]="",0,MONTH(TBRegistroEntradas[[#This Row],[Data da Competência]]))</f>
        <v>11</v>
      </c>
      <c r="L157" s="68">
        <f>IF(TBRegistroEntradas[[#This Row],[Data da Competência]]="",0,YEAR(TBRegistroEntradas[[#This Row],[Data da Competência]]))</f>
        <v>2018</v>
      </c>
    </row>
    <row r="158" spans="2:12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61">
        <f>IF(TBRegistroEntradas[[#This Row],[Data do Caixa Realizado]]="",0,MONTH(TBRegistroEntradas[[#This Row],[Data do Caixa Realizado]]))</f>
        <v>11</v>
      </c>
      <c r="J158" s="68">
        <f>IF(TBRegistroEntradas[[#This Row],[Data do Caixa Realizado]]="",0,YEAR(TBRegistroEntradas[[#This Row],[Data do Caixa Realizado]]))</f>
        <v>2018</v>
      </c>
      <c r="K158" s="60">
        <f>IF(TBRegistroEntradas[[#This Row],[Data da Competência]]="",0,MONTH(TBRegistroEntradas[[#This Row],[Data da Competência]]))</f>
        <v>11</v>
      </c>
      <c r="L158" s="68">
        <f>IF(TBRegistroEntradas[[#This Row],[Data da Competência]]="",0,YEAR(TBRegistroEntradas[[#This Row],[Data da Competência]]))</f>
        <v>2018</v>
      </c>
    </row>
    <row r="159" spans="2:12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61">
        <f>IF(TBRegistroEntradas[[#This Row],[Data do Caixa Realizado]]="",0,MONTH(TBRegistroEntradas[[#This Row],[Data do Caixa Realizado]]))</f>
        <v>1</v>
      </c>
      <c r="J159" s="68">
        <f>IF(TBRegistroEntradas[[#This Row],[Data do Caixa Realizado]]="",0,YEAR(TBRegistroEntradas[[#This Row],[Data do Caixa Realizado]]))</f>
        <v>2019</v>
      </c>
      <c r="K159" s="60">
        <f>IF(TBRegistroEntradas[[#This Row],[Data da Competência]]="",0,MONTH(TBRegistroEntradas[[#This Row],[Data da Competência]]))</f>
        <v>11</v>
      </c>
      <c r="L159" s="68">
        <f>IF(TBRegistroEntradas[[#This Row],[Data da Competência]]="",0,YEAR(TBRegistroEntradas[[#This Row],[Data da Competência]]))</f>
        <v>2018</v>
      </c>
    </row>
    <row r="160" spans="2:12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61">
        <f>IF(TBRegistroEntradas[[#This Row],[Data do Caixa Realizado]]="",0,MONTH(TBRegistroEntradas[[#This Row],[Data do Caixa Realizado]]))</f>
        <v>2</v>
      </c>
      <c r="J160" s="68">
        <f>IF(TBRegistroEntradas[[#This Row],[Data do Caixa Realizado]]="",0,YEAR(TBRegistroEntradas[[#This Row],[Data do Caixa Realizado]]))</f>
        <v>2019</v>
      </c>
      <c r="K160" s="60">
        <f>IF(TBRegistroEntradas[[#This Row],[Data da Competência]]="",0,MONTH(TBRegistroEntradas[[#This Row],[Data da Competência]]))</f>
        <v>11</v>
      </c>
      <c r="L160" s="68">
        <f>IF(TBRegistroEntradas[[#This Row],[Data da Competência]]="",0,YEAR(TBRegistroEntradas[[#This Row],[Data da Competência]]))</f>
        <v>2018</v>
      </c>
    </row>
    <row r="161" spans="2:12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61">
        <f>IF(TBRegistroEntradas[[#This Row],[Data do Caixa Realizado]]="",0,MONTH(TBRegistroEntradas[[#This Row],[Data do Caixa Realizado]]))</f>
        <v>12</v>
      </c>
      <c r="J161" s="68">
        <f>IF(TBRegistroEntradas[[#This Row],[Data do Caixa Realizado]]="",0,YEAR(TBRegistroEntradas[[#This Row],[Data do Caixa Realizado]]))</f>
        <v>2018</v>
      </c>
      <c r="K161" s="60">
        <f>IF(TBRegistroEntradas[[#This Row],[Data da Competência]]="",0,MONTH(TBRegistroEntradas[[#This Row],[Data da Competência]]))</f>
        <v>11</v>
      </c>
      <c r="L161" s="68">
        <f>IF(TBRegistroEntradas[[#This Row],[Data da Competência]]="",0,YEAR(TBRegistroEntradas[[#This Row],[Data da Competência]]))</f>
        <v>2018</v>
      </c>
    </row>
    <row r="162" spans="2:12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61">
        <f>IF(TBRegistroEntradas[[#This Row],[Data do Caixa Realizado]]="",0,MONTH(TBRegistroEntradas[[#This Row],[Data do Caixa Realizado]]))</f>
        <v>12</v>
      </c>
      <c r="J162" s="68">
        <f>IF(TBRegistroEntradas[[#This Row],[Data do Caixa Realizado]]="",0,YEAR(TBRegistroEntradas[[#This Row],[Data do Caixa Realizado]]))</f>
        <v>2018</v>
      </c>
      <c r="K162" s="60">
        <f>IF(TBRegistroEntradas[[#This Row],[Data da Competência]]="",0,MONTH(TBRegistroEntradas[[#This Row],[Data da Competência]]))</f>
        <v>11</v>
      </c>
      <c r="L162" s="68">
        <f>IF(TBRegistroEntradas[[#This Row],[Data da Competência]]="",0,YEAR(TBRegistroEntradas[[#This Row],[Data da Competência]]))</f>
        <v>2018</v>
      </c>
    </row>
    <row r="163" spans="2:12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61">
        <f>IF(TBRegistroEntradas[[#This Row],[Data do Caixa Realizado]]="",0,MONTH(TBRegistroEntradas[[#This Row],[Data do Caixa Realizado]]))</f>
        <v>0</v>
      </c>
      <c r="J163" s="68">
        <f>IF(TBRegistroEntradas[[#This Row],[Data do Caixa Realizado]]="",0,YEAR(TBRegistroEntradas[[#This Row],[Data do Caixa Realizado]]))</f>
        <v>0</v>
      </c>
      <c r="K163" s="60">
        <f>IF(TBRegistroEntradas[[#This Row],[Data da Competência]]="",0,MONTH(TBRegistroEntradas[[#This Row],[Data da Competência]]))</f>
        <v>11</v>
      </c>
      <c r="L163" s="68">
        <f>IF(TBRegistroEntradas[[#This Row],[Data da Competência]]="",0,YEAR(TBRegistroEntradas[[#This Row],[Data da Competência]]))</f>
        <v>2018</v>
      </c>
    </row>
    <row r="164" spans="2:12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61">
        <f>IF(TBRegistroEntradas[[#This Row],[Data do Caixa Realizado]]="",0,MONTH(TBRegistroEntradas[[#This Row],[Data do Caixa Realizado]]))</f>
        <v>0</v>
      </c>
      <c r="J164" s="68">
        <f>IF(TBRegistroEntradas[[#This Row],[Data do Caixa Realizado]]="",0,YEAR(TBRegistroEntradas[[#This Row],[Data do Caixa Realizado]]))</f>
        <v>0</v>
      </c>
      <c r="K164" s="60">
        <f>IF(TBRegistroEntradas[[#This Row],[Data da Competência]]="",0,MONTH(TBRegistroEntradas[[#This Row],[Data da Competência]]))</f>
        <v>11</v>
      </c>
      <c r="L164" s="68">
        <f>IF(TBRegistroEntradas[[#This Row],[Data da Competência]]="",0,YEAR(TBRegistroEntradas[[#This Row],[Data da Competência]]))</f>
        <v>2018</v>
      </c>
    </row>
    <row r="165" spans="2:12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61">
        <f>IF(TBRegistroEntradas[[#This Row],[Data do Caixa Realizado]]="",0,MONTH(TBRegistroEntradas[[#This Row],[Data do Caixa Realizado]]))</f>
        <v>1</v>
      </c>
      <c r="J165" s="68">
        <f>IF(TBRegistroEntradas[[#This Row],[Data do Caixa Realizado]]="",0,YEAR(TBRegistroEntradas[[#This Row],[Data do Caixa Realizado]]))</f>
        <v>2019</v>
      </c>
      <c r="K165" s="60">
        <f>IF(TBRegistroEntradas[[#This Row],[Data da Competência]]="",0,MONTH(TBRegistroEntradas[[#This Row],[Data da Competência]]))</f>
        <v>11</v>
      </c>
      <c r="L165" s="68">
        <f>IF(TBRegistroEntradas[[#This Row],[Data da Competência]]="",0,YEAR(TBRegistroEntradas[[#This Row],[Data da Competência]]))</f>
        <v>2018</v>
      </c>
    </row>
    <row r="166" spans="2:12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61">
        <f>IF(TBRegistroEntradas[[#This Row],[Data do Caixa Realizado]]="",0,MONTH(TBRegistroEntradas[[#This Row],[Data do Caixa Realizado]]))</f>
        <v>0</v>
      </c>
      <c r="J166" s="68">
        <f>IF(TBRegistroEntradas[[#This Row],[Data do Caixa Realizado]]="",0,YEAR(TBRegistroEntradas[[#This Row],[Data do Caixa Realizado]]))</f>
        <v>0</v>
      </c>
      <c r="K166" s="60">
        <f>IF(TBRegistroEntradas[[#This Row],[Data da Competência]]="",0,MONTH(TBRegistroEntradas[[#This Row],[Data da Competência]]))</f>
        <v>11</v>
      </c>
      <c r="L166" s="68">
        <f>IF(TBRegistroEntradas[[#This Row],[Data da Competência]]="",0,YEAR(TBRegistroEntradas[[#This Row],[Data da Competência]]))</f>
        <v>2018</v>
      </c>
    </row>
    <row r="167" spans="2:12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61">
        <f>IF(TBRegistroEntradas[[#This Row],[Data do Caixa Realizado]]="",0,MONTH(TBRegistroEntradas[[#This Row],[Data do Caixa Realizado]]))</f>
        <v>3</v>
      </c>
      <c r="J167" s="68">
        <f>IF(TBRegistroEntradas[[#This Row],[Data do Caixa Realizado]]="",0,YEAR(TBRegistroEntradas[[#This Row],[Data do Caixa Realizado]]))</f>
        <v>2019</v>
      </c>
      <c r="K167" s="60">
        <f>IF(TBRegistroEntradas[[#This Row],[Data da Competência]]="",0,MONTH(TBRegistroEntradas[[#This Row],[Data da Competência]]))</f>
        <v>12</v>
      </c>
      <c r="L167" s="68">
        <f>IF(TBRegistroEntradas[[#This Row],[Data da Competência]]="",0,YEAR(TBRegistroEntradas[[#This Row],[Data da Competência]]))</f>
        <v>2018</v>
      </c>
    </row>
    <row r="168" spans="2:12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61">
        <f>IF(TBRegistroEntradas[[#This Row],[Data do Caixa Realizado]]="",0,MONTH(TBRegistroEntradas[[#This Row],[Data do Caixa Realizado]]))</f>
        <v>0</v>
      </c>
      <c r="J168" s="68">
        <f>IF(TBRegistroEntradas[[#This Row],[Data do Caixa Realizado]]="",0,YEAR(TBRegistroEntradas[[#This Row],[Data do Caixa Realizado]]))</f>
        <v>0</v>
      </c>
      <c r="K168" s="60">
        <f>IF(TBRegistroEntradas[[#This Row],[Data da Competência]]="",0,MONTH(TBRegistroEntradas[[#This Row],[Data da Competência]]))</f>
        <v>12</v>
      </c>
      <c r="L168" s="68">
        <f>IF(TBRegistroEntradas[[#This Row],[Data da Competência]]="",0,YEAR(TBRegistroEntradas[[#This Row],[Data da Competência]]))</f>
        <v>2018</v>
      </c>
    </row>
    <row r="169" spans="2:12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61">
        <f>IF(TBRegistroEntradas[[#This Row],[Data do Caixa Realizado]]="",0,MONTH(TBRegistroEntradas[[#This Row],[Data do Caixa Realizado]]))</f>
        <v>1</v>
      </c>
      <c r="J169" s="68">
        <f>IF(TBRegistroEntradas[[#This Row],[Data do Caixa Realizado]]="",0,YEAR(TBRegistroEntradas[[#This Row],[Data do Caixa Realizado]]))</f>
        <v>2019</v>
      </c>
      <c r="K169" s="60">
        <f>IF(TBRegistroEntradas[[#This Row],[Data da Competência]]="",0,MONTH(TBRegistroEntradas[[#This Row],[Data da Competência]]))</f>
        <v>12</v>
      </c>
      <c r="L169" s="68">
        <f>IF(TBRegistroEntradas[[#This Row],[Data da Competência]]="",0,YEAR(TBRegistroEntradas[[#This Row],[Data da Competência]]))</f>
        <v>2018</v>
      </c>
    </row>
    <row r="170" spans="2:12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61">
        <f>IF(TBRegistroEntradas[[#This Row],[Data do Caixa Realizado]]="",0,MONTH(TBRegistroEntradas[[#This Row],[Data do Caixa Realizado]]))</f>
        <v>12</v>
      </c>
      <c r="J170" s="68">
        <f>IF(TBRegistroEntradas[[#This Row],[Data do Caixa Realizado]]="",0,YEAR(TBRegistroEntradas[[#This Row],[Data do Caixa Realizado]]))</f>
        <v>2018</v>
      </c>
      <c r="K170" s="60">
        <f>IF(TBRegistroEntradas[[#This Row],[Data da Competência]]="",0,MONTH(TBRegistroEntradas[[#This Row],[Data da Competência]]))</f>
        <v>12</v>
      </c>
      <c r="L170" s="68">
        <f>IF(TBRegistroEntradas[[#This Row],[Data da Competência]]="",0,YEAR(TBRegistroEntradas[[#This Row],[Data da Competência]]))</f>
        <v>2018</v>
      </c>
    </row>
    <row r="171" spans="2:12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61">
        <f>IF(TBRegistroEntradas[[#This Row],[Data do Caixa Realizado]]="",0,MONTH(TBRegistroEntradas[[#This Row],[Data do Caixa Realizado]]))</f>
        <v>2</v>
      </c>
      <c r="J171" s="68">
        <f>IF(TBRegistroEntradas[[#This Row],[Data do Caixa Realizado]]="",0,YEAR(TBRegistroEntradas[[#This Row],[Data do Caixa Realizado]]))</f>
        <v>2019</v>
      </c>
      <c r="K171" s="60">
        <f>IF(TBRegistroEntradas[[#This Row],[Data da Competência]]="",0,MONTH(TBRegistroEntradas[[#This Row],[Data da Competência]]))</f>
        <v>12</v>
      </c>
      <c r="L171" s="68">
        <f>IF(TBRegistroEntradas[[#This Row],[Data da Competência]]="",0,YEAR(TBRegistroEntradas[[#This Row],[Data da Competência]]))</f>
        <v>2018</v>
      </c>
    </row>
    <row r="172" spans="2:12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61">
        <f>IF(TBRegistroEntradas[[#This Row],[Data do Caixa Realizado]]="",0,MONTH(TBRegistroEntradas[[#This Row],[Data do Caixa Realizado]]))</f>
        <v>3</v>
      </c>
      <c r="J172" s="68">
        <f>IF(TBRegistroEntradas[[#This Row],[Data do Caixa Realizado]]="",0,YEAR(TBRegistroEntradas[[#This Row],[Data do Caixa Realizado]]))</f>
        <v>2019</v>
      </c>
      <c r="K172" s="60">
        <f>IF(TBRegistroEntradas[[#This Row],[Data da Competência]]="",0,MONTH(TBRegistroEntradas[[#This Row],[Data da Competência]]))</f>
        <v>12</v>
      </c>
      <c r="L172" s="68">
        <f>IF(TBRegistroEntradas[[#This Row],[Data da Competência]]="",0,YEAR(TBRegistroEntradas[[#This Row],[Data da Competência]]))</f>
        <v>2018</v>
      </c>
    </row>
    <row r="173" spans="2:12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61">
        <f>IF(TBRegistroEntradas[[#This Row],[Data do Caixa Realizado]]="",0,MONTH(TBRegistroEntradas[[#This Row],[Data do Caixa Realizado]]))</f>
        <v>2</v>
      </c>
      <c r="J173" s="68">
        <f>IF(TBRegistroEntradas[[#This Row],[Data do Caixa Realizado]]="",0,YEAR(TBRegistroEntradas[[#This Row],[Data do Caixa Realizado]]))</f>
        <v>2019</v>
      </c>
      <c r="K173" s="60">
        <f>IF(TBRegistroEntradas[[#This Row],[Data da Competência]]="",0,MONTH(TBRegistroEntradas[[#This Row],[Data da Competência]]))</f>
        <v>12</v>
      </c>
      <c r="L173" s="68">
        <f>IF(TBRegistroEntradas[[#This Row],[Data da Competência]]="",0,YEAR(TBRegistroEntradas[[#This Row],[Data da Competência]]))</f>
        <v>2018</v>
      </c>
    </row>
    <row r="174" spans="2:12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61">
        <f>IF(TBRegistroEntradas[[#This Row],[Data do Caixa Realizado]]="",0,MONTH(TBRegistroEntradas[[#This Row],[Data do Caixa Realizado]]))</f>
        <v>1</v>
      </c>
      <c r="J174" s="68">
        <f>IF(TBRegistroEntradas[[#This Row],[Data do Caixa Realizado]]="",0,YEAR(TBRegistroEntradas[[#This Row],[Data do Caixa Realizado]]))</f>
        <v>2019</v>
      </c>
      <c r="K174" s="60">
        <f>IF(TBRegistroEntradas[[#This Row],[Data da Competência]]="",0,MONTH(TBRegistroEntradas[[#This Row],[Data da Competência]]))</f>
        <v>12</v>
      </c>
      <c r="L174" s="68">
        <f>IF(TBRegistroEntradas[[#This Row],[Data da Competência]]="",0,YEAR(TBRegistroEntradas[[#This Row],[Data da Competência]]))</f>
        <v>2018</v>
      </c>
    </row>
    <row r="175" spans="2:12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61">
        <f>IF(TBRegistroEntradas[[#This Row],[Data do Caixa Realizado]]="",0,MONTH(TBRegistroEntradas[[#This Row],[Data do Caixa Realizado]]))</f>
        <v>2</v>
      </c>
      <c r="J175" s="68">
        <f>IF(TBRegistroEntradas[[#This Row],[Data do Caixa Realizado]]="",0,YEAR(TBRegistroEntradas[[#This Row],[Data do Caixa Realizado]]))</f>
        <v>2019</v>
      </c>
      <c r="K175" s="60">
        <f>IF(TBRegistroEntradas[[#This Row],[Data da Competência]]="",0,MONTH(TBRegistroEntradas[[#This Row],[Data da Competência]]))</f>
        <v>1</v>
      </c>
      <c r="L175" s="68">
        <f>IF(TBRegistroEntradas[[#This Row],[Data da Competência]]="",0,YEAR(TBRegistroEntradas[[#This Row],[Data da Competência]]))</f>
        <v>2019</v>
      </c>
    </row>
    <row r="176" spans="2:12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61">
        <f>IF(TBRegistroEntradas[[#This Row],[Data do Caixa Realizado]]="",0,MONTH(TBRegistroEntradas[[#This Row],[Data do Caixa Realizado]]))</f>
        <v>2</v>
      </c>
      <c r="J176" s="68">
        <f>IF(TBRegistroEntradas[[#This Row],[Data do Caixa Realizado]]="",0,YEAR(TBRegistroEntradas[[#This Row],[Data do Caixa Realizado]]))</f>
        <v>2019</v>
      </c>
      <c r="K176" s="60">
        <f>IF(TBRegistroEntradas[[#This Row],[Data da Competência]]="",0,MONTH(TBRegistroEntradas[[#This Row],[Data da Competência]]))</f>
        <v>1</v>
      </c>
      <c r="L176" s="68">
        <f>IF(TBRegistroEntradas[[#This Row],[Data da Competência]]="",0,YEAR(TBRegistroEntradas[[#This Row],[Data da Competência]]))</f>
        <v>2019</v>
      </c>
    </row>
    <row r="177" spans="2:12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61">
        <f>IF(TBRegistroEntradas[[#This Row],[Data do Caixa Realizado]]="",0,MONTH(TBRegistroEntradas[[#This Row],[Data do Caixa Realizado]]))</f>
        <v>2</v>
      </c>
      <c r="J177" s="68">
        <f>IF(TBRegistroEntradas[[#This Row],[Data do Caixa Realizado]]="",0,YEAR(TBRegistroEntradas[[#This Row],[Data do Caixa Realizado]]))</f>
        <v>2019</v>
      </c>
      <c r="K177" s="60">
        <f>IF(TBRegistroEntradas[[#This Row],[Data da Competência]]="",0,MONTH(TBRegistroEntradas[[#This Row],[Data da Competência]]))</f>
        <v>1</v>
      </c>
      <c r="L177" s="68">
        <f>IF(TBRegistroEntradas[[#This Row],[Data da Competência]]="",0,YEAR(TBRegistroEntradas[[#This Row],[Data da Competência]]))</f>
        <v>2019</v>
      </c>
    </row>
    <row r="178" spans="2:12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61">
        <f>IF(TBRegistroEntradas[[#This Row],[Data do Caixa Realizado]]="",0,MONTH(TBRegistroEntradas[[#This Row],[Data do Caixa Realizado]]))</f>
        <v>5</v>
      </c>
      <c r="J178" s="68">
        <f>IF(TBRegistroEntradas[[#This Row],[Data do Caixa Realizado]]="",0,YEAR(TBRegistroEntradas[[#This Row],[Data do Caixa Realizado]]))</f>
        <v>2019</v>
      </c>
      <c r="K178" s="60">
        <f>IF(TBRegistroEntradas[[#This Row],[Data da Competência]]="",0,MONTH(TBRegistroEntradas[[#This Row],[Data da Competência]]))</f>
        <v>1</v>
      </c>
      <c r="L178" s="68">
        <f>IF(TBRegistroEntradas[[#This Row],[Data da Competência]]="",0,YEAR(TBRegistroEntradas[[#This Row],[Data da Competência]]))</f>
        <v>2019</v>
      </c>
    </row>
    <row r="179" spans="2:12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61">
        <f>IF(TBRegistroEntradas[[#This Row],[Data do Caixa Realizado]]="",0,MONTH(TBRegistroEntradas[[#This Row],[Data do Caixa Realizado]]))</f>
        <v>1</v>
      </c>
      <c r="J179" s="68">
        <f>IF(TBRegistroEntradas[[#This Row],[Data do Caixa Realizado]]="",0,YEAR(TBRegistroEntradas[[#This Row],[Data do Caixa Realizado]]))</f>
        <v>2019</v>
      </c>
      <c r="K179" s="60">
        <f>IF(TBRegistroEntradas[[#This Row],[Data da Competência]]="",0,MONTH(TBRegistroEntradas[[#This Row],[Data da Competência]]))</f>
        <v>1</v>
      </c>
      <c r="L179" s="68">
        <f>IF(TBRegistroEntradas[[#This Row],[Data da Competência]]="",0,YEAR(TBRegistroEntradas[[#This Row],[Data da Competência]]))</f>
        <v>2019</v>
      </c>
    </row>
    <row r="180" spans="2:12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61">
        <f>IF(TBRegistroEntradas[[#This Row],[Data do Caixa Realizado]]="",0,MONTH(TBRegistroEntradas[[#This Row],[Data do Caixa Realizado]]))</f>
        <v>2</v>
      </c>
      <c r="J180" s="68">
        <f>IF(TBRegistroEntradas[[#This Row],[Data do Caixa Realizado]]="",0,YEAR(TBRegistroEntradas[[#This Row],[Data do Caixa Realizado]]))</f>
        <v>2019</v>
      </c>
      <c r="K180" s="60">
        <f>IF(TBRegistroEntradas[[#This Row],[Data da Competência]]="",0,MONTH(TBRegistroEntradas[[#This Row],[Data da Competência]]))</f>
        <v>1</v>
      </c>
      <c r="L180" s="68">
        <f>IF(TBRegistroEntradas[[#This Row],[Data da Competência]]="",0,YEAR(TBRegistroEntradas[[#This Row],[Data da Competência]]))</f>
        <v>2019</v>
      </c>
    </row>
    <row r="181" spans="2:12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61">
        <f>IF(TBRegistroEntradas[[#This Row],[Data do Caixa Realizado]]="",0,MONTH(TBRegistroEntradas[[#This Row],[Data do Caixa Realizado]]))</f>
        <v>2</v>
      </c>
      <c r="J181" s="68">
        <f>IF(TBRegistroEntradas[[#This Row],[Data do Caixa Realizado]]="",0,YEAR(TBRegistroEntradas[[#This Row],[Data do Caixa Realizado]]))</f>
        <v>2019</v>
      </c>
      <c r="K181" s="60">
        <f>IF(TBRegistroEntradas[[#This Row],[Data da Competência]]="",0,MONTH(TBRegistroEntradas[[#This Row],[Data da Competência]]))</f>
        <v>1</v>
      </c>
      <c r="L181" s="68">
        <f>IF(TBRegistroEntradas[[#This Row],[Data da Competência]]="",0,YEAR(TBRegistroEntradas[[#This Row],[Data da Competência]]))</f>
        <v>2019</v>
      </c>
    </row>
    <row r="182" spans="2:12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61">
        <f>IF(TBRegistroEntradas[[#This Row],[Data do Caixa Realizado]]="",0,MONTH(TBRegistroEntradas[[#This Row],[Data do Caixa Realizado]]))</f>
        <v>2</v>
      </c>
      <c r="J182" s="68">
        <f>IF(TBRegistroEntradas[[#This Row],[Data do Caixa Realizado]]="",0,YEAR(TBRegistroEntradas[[#This Row],[Data do Caixa Realizado]]))</f>
        <v>2019</v>
      </c>
      <c r="K182" s="60">
        <f>IF(TBRegistroEntradas[[#This Row],[Data da Competência]]="",0,MONTH(TBRegistroEntradas[[#This Row],[Data da Competência]]))</f>
        <v>1</v>
      </c>
      <c r="L182" s="68">
        <f>IF(TBRegistroEntradas[[#This Row],[Data da Competência]]="",0,YEAR(TBRegistroEntradas[[#This Row],[Data da Competência]]))</f>
        <v>2019</v>
      </c>
    </row>
    <row r="183" spans="2:12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61">
        <f>IF(TBRegistroEntradas[[#This Row],[Data do Caixa Realizado]]="",0,MONTH(TBRegistroEntradas[[#This Row],[Data do Caixa Realizado]]))</f>
        <v>2</v>
      </c>
      <c r="J183" s="68">
        <f>IF(TBRegistroEntradas[[#This Row],[Data do Caixa Realizado]]="",0,YEAR(TBRegistroEntradas[[#This Row],[Data do Caixa Realizado]]))</f>
        <v>2019</v>
      </c>
      <c r="K183" s="60">
        <f>IF(TBRegistroEntradas[[#This Row],[Data da Competência]]="",0,MONTH(TBRegistroEntradas[[#This Row],[Data da Competência]]))</f>
        <v>1</v>
      </c>
      <c r="L183" s="68">
        <f>IF(TBRegistroEntradas[[#This Row],[Data da Competência]]="",0,YEAR(TBRegistroEntradas[[#This Row],[Data da Competência]]))</f>
        <v>2019</v>
      </c>
    </row>
    <row r="184" spans="2:12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61">
        <f>IF(TBRegistroEntradas[[#This Row],[Data do Caixa Realizado]]="",0,MONTH(TBRegistroEntradas[[#This Row],[Data do Caixa Realizado]]))</f>
        <v>3</v>
      </c>
      <c r="J184" s="68">
        <f>IF(TBRegistroEntradas[[#This Row],[Data do Caixa Realizado]]="",0,YEAR(TBRegistroEntradas[[#This Row],[Data do Caixa Realizado]]))</f>
        <v>2019</v>
      </c>
      <c r="K184" s="60">
        <f>IF(TBRegistroEntradas[[#This Row],[Data da Competência]]="",0,MONTH(TBRegistroEntradas[[#This Row],[Data da Competência]]))</f>
        <v>2</v>
      </c>
      <c r="L184" s="68">
        <f>IF(TBRegistroEntradas[[#This Row],[Data da Competência]]="",0,YEAR(TBRegistroEntradas[[#This Row],[Data da Competência]]))</f>
        <v>2019</v>
      </c>
    </row>
    <row r="185" spans="2:12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61">
        <f>IF(TBRegistroEntradas[[#This Row],[Data do Caixa Realizado]]="",0,MONTH(TBRegistroEntradas[[#This Row],[Data do Caixa Realizado]]))</f>
        <v>2</v>
      </c>
      <c r="J185" s="68">
        <f>IF(TBRegistroEntradas[[#This Row],[Data do Caixa Realizado]]="",0,YEAR(TBRegistroEntradas[[#This Row],[Data do Caixa Realizado]]))</f>
        <v>2019</v>
      </c>
      <c r="K185" s="60">
        <f>IF(TBRegistroEntradas[[#This Row],[Data da Competência]]="",0,MONTH(TBRegistroEntradas[[#This Row],[Data da Competência]]))</f>
        <v>2</v>
      </c>
      <c r="L185" s="68">
        <f>IF(TBRegistroEntradas[[#This Row],[Data da Competência]]="",0,YEAR(TBRegistroEntradas[[#This Row],[Data da Competência]]))</f>
        <v>2019</v>
      </c>
    </row>
    <row r="186" spans="2:12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61">
        <f>IF(TBRegistroEntradas[[#This Row],[Data do Caixa Realizado]]="",0,MONTH(TBRegistroEntradas[[#This Row],[Data do Caixa Realizado]]))</f>
        <v>3</v>
      </c>
      <c r="J186" s="68">
        <f>IF(TBRegistroEntradas[[#This Row],[Data do Caixa Realizado]]="",0,YEAR(TBRegistroEntradas[[#This Row],[Data do Caixa Realizado]]))</f>
        <v>2019</v>
      </c>
      <c r="K186" s="60">
        <f>IF(TBRegistroEntradas[[#This Row],[Data da Competência]]="",0,MONTH(TBRegistroEntradas[[#This Row],[Data da Competência]]))</f>
        <v>2</v>
      </c>
      <c r="L186" s="68">
        <f>IF(TBRegistroEntradas[[#This Row],[Data da Competência]]="",0,YEAR(TBRegistroEntradas[[#This Row],[Data da Competência]]))</f>
        <v>2019</v>
      </c>
    </row>
    <row r="187" spans="2:12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61">
        <f>IF(TBRegistroEntradas[[#This Row],[Data do Caixa Realizado]]="",0,MONTH(TBRegistroEntradas[[#This Row],[Data do Caixa Realizado]]))</f>
        <v>3</v>
      </c>
      <c r="J187" s="68">
        <f>IF(TBRegistroEntradas[[#This Row],[Data do Caixa Realizado]]="",0,YEAR(TBRegistroEntradas[[#This Row],[Data do Caixa Realizado]]))</f>
        <v>2019</v>
      </c>
      <c r="K187" s="60">
        <f>IF(TBRegistroEntradas[[#This Row],[Data da Competência]]="",0,MONTH(TBRegistroEntradas[[#This Row],[Data da Competência]]))</f>
        <v>2</v>
      </c>
      <c r="L187" s="68">
        <f>IF(TBRegistroEntradas[[#This Row],[Data da Competência]]="",0,YEAR(TBRegistroEntradas[[#This Row],[Data da Competência]]))</f>
        <v>2019</v>
      </c>
    </row>
    <row r="188" spans="2:12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61">
        <f>IF(TBRegistroEntradas[[#This Row],[Data do Caixa Realizado]]="",0,MONTH(TBRegistroEntradas[[#This Row],[Data do Caixa Realizado]]))</f>
        <v>3</v>
      </c>
      <c r="J188" s="68">
        <f>IF(TBRegistroEntradas[[#This Row],[Data do Caixa Realizado]]="",0,YEAR(TBRegistroEntradas[[#This Row],[Data do Caixa Realizado]]))</f>
        <v>2019</v>
      </c>
      <c r="K188" s="60">
        <f>IF(TBRegistroEntradas[[#This Row],[Data da Competência]]="",0,MONTH(TBRegistroEntradas[[#This Row],[Data da Competência]]))</f>
        <v>2</v>
      </c>
      <c r="L188" s="68">
        <f>IF(TBRegistroEntradas[[#This Row],[Data da Competência]]="",0,YEAR(TBRegistroEntradas[[#This Row],[Data da Competência]]))</f>
        <v>2019</v>
      </c>
    </row>
    <row r="189" spans="2:12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61">
        <f>IF(TBRegistroEntradas[[#This Row],[Data do Caixa Realizado]]="",0,MONTH(TBRegistroEntradas[[#This Row],[Data do Caixa Realizado]]))</f>
        <v>4</v>
      </c>
      <c r="J189" s="68">
        <f>IF(TBRegistroEntradas[[#This Row],[Data do Caixa Realizado]]="",0,YEAR(TBRegistroEntradas[[#This Row],[Data do Caixa Realizado]]))</f>
        <v>2019</v>
      </c>
      <c r="K189" s="60">
        <f>IF(TBRegistroEntradas[[#This Row],[Data da Competência]]="",0,MONTH(TBRegistroEntradas[[#This Row],[Data da Competência]]))</f>
        <v>2</v>
      </c>
      <c r="L189" s="68">
        <f>IF(TBRegistroEntradas[[#This Row],[Data da Competência]]="",0,YEAR(TBRegistroEntradas[[#This Row],[Data da Competência]]))</f>
        <v>2019</v>
      </c>
    </row>
    <row r="190" spans="2:12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61">
        <f>IF(TBRegistroEntradas[[#This Row],[Data do Caixa Realizado]]="",0,MONTH(TBRegistroEntradas[[#This Row],[Data do Caixa Realizado]]))</f>
        <v>2</v>
      </c>
      <c r="J190" s="68">
        <f>IF(TBRegistroEntradas[[#This Row],[Data do Caixa Realizado]]="",0,YEAR(TBRegistroEntradas[[#This Row],[Data do Caixa Realizado]]))</f>
        <v>2019</v>
      </c>
      <c r="K190" s="60">
        <f>IF(TBRegistroEntradas[[#This Row],[Data da Competência]]="",0,MONTH(TBRegistroEntradas[[#This Row],[Data da Competência]]))</f>
        <v>2</v>
      </c>
      <c r="L190" s="68">
        <f>IF(TBRegistroEntradas[[#This Row],[Data da Competência]]="",0,YEAR(TBRegistroEntradas[[#This Row],[Data da Competência]]))</f>
        <v>2019</v>
      </c>
    </row>
    <row r="191" spans="2:12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61">
        <f>IF(TBRegistroEntradas[[#This Row],[Data do Caixa Realizado]]="",0,MONTH(TBRegistroEntradas[[#This Row],[Data do Caixa Realizado]]))</f>
        <v>0</v>
      </c>
      <c r="J191" s="68">
        <f>IF(TBRegistroEntradas[[#This Row],[Data do Caixa Realizado]]="",0,YEAR(TBRegistroEntradas[[#This Row],[Data do Caixa Realizado]]))</f>
        <v>0</v>
      </c>
      <c r="K191" s="60">
        <f>IF(TBRegistroEntradas[[#This Row],[Data da Competência]]="",0,MONTH(TBRegistroEntradas[[#This Row],[Data da Competência]]))</f>
        <v>2</v>
      </c>
      <c r="L191" s="68">
        <f>IF(TBRegistroEntradas[[#This Row],[Data da Competência]]="",0,YEAR(TBRegistroEntradas[[#This Row],[Data da Competência]]))</f>
        <v>2019</v>
      </c>
    </row>
    <row r="192" spans="2:12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61">
        <f>IF(TBRegistroEntradas[[#This Row],[Data do Caixa Realizado]]="",0,MONTH(TBRegistroEntradas[[#This Row],[Data do Caixa Realizado]]))</f>
        <v>4</v>
      </c>
      <c r="J192" s="68">
        <f>IF(TBRegistroEntradas[[#This Row],[Data do Caixa Realizado]]="",0,YEAR(TBRegistroEntradas[[#This Row],[Data do Caixa Realizado]]))</f>
        <v>2019</v>
      </c>
      <c r="K192" s="60">
        <f>IF(TBRegistroEntradas[[#This Row],[Data da Competência]]="",0,MONTH(TBRegistroEntradas[[#This Row],[Data da Competência]]))</f>
        <v>2</v>
      </c>
      <c r="L192" s="68">
        <f>IF(TBRegistroEntradas[[#This Row],[Data da Competência]]="",0,YEAR(TBRegistroEntradas[[#This Row],[Data da Competência]]))</f>
        <v>2019</v>
      </c>
    </row>
    <row r="193" spans="2:12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61">
        <f>IF(TBRegistroEntradas[[#This Row],[Data do Caixa Realizado]]="",0,MONTH(TBRegistroEntradas[[#This Row],[Data do Caixa Realizado]]))</f>
        <v>3</v>
      </c>
      <c r="J193" s="68">
        <f>IF(TBRegistroEntradas[[#This Row],[Data do Caixa Realizado]]="",0,YEAR(TBRegistroEntradas[[#This Row],[Data do Caixa Realizado]]))</f>
        <v>2019</v>
      </c>
      <c r="K193" s="60">
        <f>IF(TBRegistroEntradas[[#This Row],[Data da Competência]]="",0,MONTH(TBRegistroEntradas[[#This Row],[Data da Competência]]))</f>
        <v>2</v>
      </c>
      <c r="L193" s="68">
        <f>IF(TBRegistroEntradas[[#This Row],[Data da Competência]]="",0,YEAR(TBRegistroEntradas[[#This Row],[Data da Competência]]))</f>
        <v>2019</v>
      </c>
    </row>
    <row r="194" spans="2:12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61">
        <f>IF(TBRegistroEntradas[[#This Row],[Data do Caixa Realizado]]="",0,MONTH(TBRegistroEntradas[[#This Row],[Data do Caixa Realizado]]))</f>
        <v>3</v>
      </c>
      <c r="J194" s="68">
        <f>IF(TBRegistroEntradas[[#This Row],[Data do Caixa Realizado]]="",0,YEAR(TBRegistroEntradas[[#This Row],[Data do Caixa Realizado]]))</f>
        <v>2019</v>
      </c>
      <c r="K194" s="60">
        <f>IF(TBRegistroEntradas[[#This Row],[Data da Competência]]="",0,MONTH(TBRegistroEntradas[[#This Row],[Data da Competência]]))</f>
        <v>2</v>
      </c>
      <c r="L194" s="68">
        <f>IF(TBRegistroEntradas[[#This Row],[Data da Competência]]="",0,YEAR(TBRegistroEntradas[[#This Row],[Data da Competência]]))</f>
        <v>2019</v>
      </c>
    </row>
    <row r="195" spans="2:12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61">
        <f>IF(TBRegistroEntradas[[#This Row],[Data do Caixa Realizado]]="",0,MONTH(TBRegistroEntradas[[#This Row],[Data do Caixa Realizado]]))</f>
        <v>6</v>
      </c>
      <c r="J195" s="68">
        <f>IF(TBRegistroEntradas[[#This Row],[Data do Caixa Realizado]]="",0,YEAR(TBRegistroEntradas[[#This Row],[Data do Caixa Realizado]]))</f>
        <v>2019</v>
      </c>
      <c r="K195" s="60">
        <f>IF(TBRegistroEntradas[[#This Row],[Data da Competência]]="",0,MONTH(TBRegistroEntradas[[#This Row],[Data da Competência]]))</f>
        <v>2</v>
      </c>
      <c r="L195" s="68">
        <f>IF(TBRegistroEntradas[[#This Row],[Data da Competência]]="",0,YEAR(TBRegistroEntradas[[#This Row],[Data da Competência]]))</f>
        <v>2019</v>
      </c>
    </row>
    <row r="196" spans="2:12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61">
        <f>IF(TBRegistroEntradas[[#This Row],[Data do Caixa Realizado]]="",0,MONTH(TBRegistroEntradas[[#This Row],[Data do Caixa Realizado]]))</f>
        <v>4</v>
      </c>
      <c r="J196" s="68">
        <f>IF(TBRegistroEntradas[[#This Row],[Data do Caixa Realizado]]="",0,YEAR(TBRegistroEntradas[[#This Row],[Data do Caixa Realizado]]))</f>
        <v>2019</v>
      </c>
      <c r="K196" s="60">
        <f>IF(TBRegistroEntradas[[#This Row],[Data da Competência]]="",0,MONTH(TBRegistroEntradas[[#This Row],[Data da Competência]]))</f>
        <v>3</v>
      </c>
      <c r="L196" s="68">
        <f>IF(TBRegistroEntradas[[#This Row],[Data da Competência]]="",0,YEAR(TBRegistroEntradas[[#This Row],[Data da Competência]]))</f>
        <v>2019</v>
      </c>
    </row>
    <row r="197" spans="2:12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61">
        <f>IF(TBRegistroEntradas[[#This Row],[Data do Caixa Realizado]]="",0,MONTH(TBRegistroEntradas[[#This Row],[Data do Caixa Realizado]]))</f>
        <v>5</v>
      </c>
      <c r="J197" s="68">
        <f>IF(TBRegistroEntradas[[#This Row],[Data do Caixa Realizado]]="",0,YEAR(TBRegistroEntradas[[#This Row],[Data do Caixa Realizado]]))</f>
        <v>2019</v>
      </c>
      <c r="K197" s="60">
        <f>IF(TBRegistroEntradas[[#This Row],[Data da Competência]]="",0,MONTH(TBRegistroEntradas[[#This Row],[Data da Competência]]))</f>
        <v>3</v>
      </c>
      <c r="L197" s="68">
        <f>IF(TBRegistroEntradas[[#This Row],[Data da Competência]]="",0,YEAR(TBRegistroEntradas[[#This Row],[Data da Competência]]))</f>
        <v>2019</v>
      </c>
    </row>
    <row r="198" spans="2:12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61">
        <f>IF(TBRegistroEntradas[[#This Row],[Data do Caixa Realizado]]="",0,MONTH(TBRegistroEntradas[[#This Row],[Data do Caixa Realizado]]))</f>
        <v>4</v>
      </c>
      <c r="J198" s="68">
        <f>IF(TBRegistroEntradas[[#This Row],[Data do Caixa Realizado]]="",0,YEAR(TBRegistroEntradas[[#This Row],[Data do Caixa Realizado]]))</f>
        <v>2019</v>
      </c>
      <c r="K198" s="60">
        <f>IF(TBRegistroEntradas[[#This Row],[Data da Competência]]="",0,MONTH(TBRegistroEntradas[[#This Row],[Data da Competência]]))</f>
        <v>3</v>
      </c>
      <c r="L198" s="68">
        <f>IF(TBRegistroEntradas[[#This Row],[Data da Competência]]="",0,YEAR(TBRegistroEntradas[[#This Row],[Data da Competência]]))</f>
        <v>2019</v>
      </c>
    </row>
    <row r="199" spans="2:12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61">
        <f>IF(TBRegistroEntradas[[#This Row],[Data do Caixa Realizado]]="",0,MONTH(TBRegistroEntradas[[#This Row],[Data do Caixa Realizado]]))</f>
        <v>4</v>
      </c>
      <c r="J199" s="68">
        <f>IF(TBRegistroEntradas[[#This Row],[Data do Caixa Realizado]]="",0,YEAR(TBRegistroEntradas[[#This Row],[Data do Caixa Realizado]]))</f>
        <v>2019</v>
      </c>
      <c r="K199" s="60">
        <f>IF(TBRegistroEntradas[[#This Row],[Data da Competência]]="",0,MONTH(TBRegistroEntradas[[#This Row],[Data da Competência]]))</f>
        <v>3</v>
      </c>
      <c r="L199" s="68">
        <f>IF(TBRegistroEntradas[[#This Row],[Data da Competência]]="",0,YEAR(TBRegistroEntradas[[#This Row],[Data da Competência]]))</f>
        <v>2019</v>
      </c>
    </row>
    <row r="200" spans="2:12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61">
        <f>IF(TBRegistroEntradas[[#This Row],[Data do Caixa Realizado]]="",0,MONTH(TBRegistroEntradas[[#This Row],[Data do Caixa Realizado]]))</f>
        <v>3</v>
      </c>
      <c r="J200" s="68">
        <f>IF(TBRegistroEntradas[[#This Row],[Data do Caixa Realizado]]="",0,YEAR(TBRegistroEntradas[[#This Row],[Data do Caixa Realizado]]))</f>
        <v>2019</v>
      </c>
      <c r="K200" s="60">
        <f>IF(TBRegistroEntradas[[#This Row],[Data da Competência]]="",0,MONTH(TBRegistroEntradas[[#This Row],[Data da Competência]]))</f>
        <v>3</v>
      </c>
      <c r="L200" s="68">
        <f>IF(TBRegistroEntradas[[#This Row],[Data da Competência]]="",0,YEAR(TBRegistroEntradas[[#This Row],[Data da Competência]]))</f>
        <v>2019</v>
      </c>
    </row>
    <row r="201" spans="2:12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61">
        <f>IF(TBRegistroEntradas[[#This Row],[Data do Caixa Realizado]]="",0,MONTH(TBRegistroEntradas[[#This Row],[Data do Caixa Realizado]]))</f>
        <v>5</v>
      </c>
      <c r="J201" s="68">
        <f>IF(TBRegistroEntradas[[#This Row],[Data do Caixa Realizado]]="",0,YEAR(TBRegistroEntradas[[#This Row],[Data do Caixa Realizado]]))</f>
        <v>2019</v>
      </c>
      <c r="K201" s="60">
        <f>IF(TBRegistroEntradas[[#This Row],[Data da Competência]]="",0,MONTH(TBRegistroEntradas[[#This Row],[Data da Competência]]))</f>
        <v>3</v>
      </c>
      <c r="L201" s="68">
        <f>IF(TBRegistroEntradas[[#This Row],[Data da Competência]]="",0,YEAR(TBRegistroEntradas[[#This Row],[Data da Competência]]))</f>
        <v>2019</v>
      </c>
    </row>
    <row r="202" spans="2:12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61">
        <f>IF(TBRegistroEntradas[[#This Row],[Data do Caixa Realizado]]="",0,MONTH(TBRegistroEntradas[[#This Row],[Data do Caixa Realizado]]))</f>
        <v>6</v>
      </c>
      <c r="J202" s="68">
        <f>IF(TBRegistroEntradas[[#This Row],[Data do Caixa Realizado]]="",0,YEAR(TBRegistroEntradas[[#This Row],[Data do Caixa Realizado]]))</f>
        <v>2019</v>
      </c>
      <c r="K202" s="60">
        <f>IF(TBRegistroEntradas[[#This Row],[Data da Competência]]="",0,MONTH(TBRegistroEntradas[[#This Row],[Data da Competência]]))</f>
        <v>3</v>
      </c>
      <c r="L202" s="68">
        <f>IF(TBRegistroEntradas[[#This Row],[Data da Competência]]="",0,YEAR(TBRegistroEntradas[[#This Row],[Data da Competência]]))</f>
        <v>2019</v>
      </c>
    </row>
    <row r="203" spans="2:12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61">
        <f>IF(TBRegistroEntradas[[#This Row],[Data do Caixa Realizado]]="",0,MONTH(TBRegistroEntradas[[#This Row],[Data do Caixa Realizado]]))</f>
        <v>0</v>
      </c>
      <c r="J203" s="68">
        <f>IF(TBRegistroEntradas[[#This Row],[Data do Caixa Realizado]]="",0,YEAR(TBRegistroEntradas[[#This Row],[Data do Caixa Realizado]]))</f>
        <v>0</v>
      </c>
      <c r="K203" s="60">
        <f>IF(TBRegistroEntradas[[#This Row],[Data da Competência]]="",0,MONTH(TBRegistroEntradas[[#This Row],[Data da Competência]]))</f>
        <v>3</v>
      </c>
      <c r="L203" s="68">
        <f>IF(TBRegistroEntradas[[#This Row],[Data da Competência]]="",0,YEAR(TBRegistroEntradas[[#This Row],[Data da Competência]]))</f>
        <v>2019</v>
      </c>
    </row>
    <row r="204" spans="2:12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61">
        <f>IF(TBRegistroEntradas[[#This Row],[Data do Caixa Realizado]]="",0,MONTH(TBRegistroEntradas[[#This Row],[Data do Caixa Realizado]]))</f>
        <v>4</v>
      </c>
      <c r="J204" s="68">
        <f>IF(TBRegistroEntradas[[#This Row],[Data do Caixa Realizado]]="",0,YEAR(TBRegistroEntradas[[#This Row],[Data do Caixa Realizado]]))</f>
        <v>2019</v>
      </c>
      <c r="K204" s="60">
        <f>IF(TBRegistroEntradas[[#This Row],[Data da Competência]]="",0,MONTH(TBRegistroEntradas[[#This Row],[Data da Competência]]))</f>
        <v>4</v>
      </c>
      <c r="L204" s="68">
        <f>IF(TBRegistroEntradas[[#This Row],[Data da Competência]]="",0,YEAR(TBRegistroEntradas[[#This Row],[Data da Competência]]))</f>
        <v>2019</v>
      </c>
    </row>
    <row r="205" spans="2:12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61">
        <f>IF(TBRegistroEntradas[[#This Row],[Data do Caixa Realizado]]="",0,MONTH(TBRegistroEntradas[[#This Row],[Data do Caixa Realizado]]))</f>
        <v>5</v>
      </c>
      <c r="J205" s="68">
        <f>IF(TBRegistroEntradas[[#This Row],[Data do Caixa Realizado]]="",0,YEAR(TBRegistroEntradas[[#This Row],[Data do Caixa Realizado]]))</f>
        <v>2019</v>
      </c>
      <c r="K205" s="60">
        <f>IF(TBRegistroEntradas[[#This Row],[Data da Competência]]="",0,MONTH(TBRegistroEntradas[[#This Row],[Data da Competência]]))</f>
        <v>4</v>
      </c>
      <c r="L205" s="68">
        <f>IF(TBRegistroEntradas[[#This Row],[Data da Competência]]="",0,YEAR(TBRegistroEntradas[[#This Row],[Data da Competência]]))</f>
        <v>2019</v>
      </c>
    </row>
    <row r="206" spans="2:12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61">
        <f>IF(TBRegistroEntradas[[#This Row],[Data do Caixa Realizado]]="",0,MONTH(TBRegistroEntradas[[#This Row],[Data do Caixa Realizado]]))</f>
        <v>6</v>
      </c>
      <c r="J206" s="68">
        <f>IF(TBRegistroEntradas[[#This Row],[Data do Caixa Realizado]]="",0,YEAR(TBRegistroEntradas[[#This Row],[Data do Caixa Realizado]]))</f>
        <v>2019</v>
      </c>
      <c r="K206" s="60">
        <f>IF(TBRegistroEntradas[[#This Row],[Data da Competência]]="",0,MONTH(TBRegistroEntradas[[#This Row],[Data da Competência]]))</f>
        <v>4</v>
      </c>
      <c r="L206" s="68">
        <f>IF(TBRegistroEntradas[[#This Row],[Data da Competência]]="",0,YEAR(TBRegistroEntradas[[#This Row],[Data da Competência]]))</f>
        <v>2019</v>
      </c>
    </row>
    <row r="207" spans="2:12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61">
        <f>IF(TBRegistroEntradas[[#This Row],[Data do Caixa Realizado]]="",0,MONTH(TBRegistroEntradas[[#This Row],[Data do Caixa Realizado]]))</f>
        <v>8</v>
      </c>
      <c r="J207" s="68">
        <f>IF(TBRegistroEntradas[[#This Row],[Data do Caixa Realizado]]="",0,YEAR(TBRegistroEntradas[[#This Row],[Data do Caixa Realizado]]))</f>
        <v>2019</v>
      </c>
      <c r="K207" s="60">
        <f>IF(TBRegistroEntradas[[#This Row],[Data da Competência]]="",0,MONTH(TBRegistroEntradas[[#This Row],[Data da Competência]]))</f>
        <v>4</v>
      </c>
      <c r="L207" s="68">
        <f>IF(TBRegistroEntradas[[#This Row],[Data da Competência]]="",0,YEAR(TBRegistroEntradas[[#This Row],[Data da Competência]]))</f>
        <v>2019</v>
      </c>
    </row>
    <row r="208" spans="2:12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61">
        <f>IF(TBRegistroEntradas[[#This Row],[Data do Caixa Realizado]]="",0,MONTH(TBRegistroEntradas[[#This Row],[Data do Caixa Realizado]]))</f>
        <v>5</v>
      </c>
      <c r="J208" s="68">
        <f>IF(TBRegistroEntradas[[#This Row],[Data do Caixa Realizado]]="",0,YEAR(TBRegistroEntradas[[#This Row],[Data do Caixa Realizado]]))</f>
        <v>2019</v>
      </c>
      <c r="K208" s="60">
        <f>IF(TBRegistroEntradas[[#This Row],[Data da Competência]]="",0,MONTH(TBRegistroEntradas[[#This Row],[Data da Competência]]))</f>
        <v>4</v>
      </c>
      <c r="L208" s="68">
        <f>IF(TBRegistroEntradas[[#This Row],[Data da Competência]]="",0,YEAR(TBRegistroEntradas[[#This Row],[Data da Competência]]))</f>
        <v>2019</v>
      </c>
    </row>
    <row r="209" spans="2:12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61">
        <f>IF(TBRegistroEntradas[[#This Row],[Data do Caixa Realizado]]="",0,MONTH(TBRegistroEntradas[[#This Row],[Data do Caixa Realizado]]))</f>
        <v>4</v>
      </c>
      <c r="J209" s="68">
        <f>IF(TBRegistroEntradas[[#This Row],[Data do Caixa Realizado]]="",0,YEAR(TBRegistroEntradas[[#This Row],[Data do Caixa Realizado]]))</f>
        <v>2019</v>
      </c>
      <c r="K209" s="60">
        <f>IF(TBRegistroEntradas[[#This Row],[Data da Competência]]="",0,MONTH(TBRegistroEntradas[[#This Row],[Data da Competência]]))</f>
        <v>4</v>
      </c>
      <c r="L209" s="68">
        <f>IF(TBRegistroEntradas[[#This Row],[Data da Competência]]="",0,YEAR(TBRegistroEntradas[[#This Row],[Data da Competência]]))</f>
        <v>2019</v>
      </c>
    </row>
    <row r="210" spans="2:12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61">
        <f>IF(TBRegistroEntradas[[#This Row],[Data do Caixa Realizado]]="",0,MONTH(TBRegistroEntradas[[#This Row],[Data do Caixa Realizado]]))</f>
        <v>4</v>
      </c>
      <c r="J210" s="68">
        <f>IF(TBRegistroEntradas[[#This Row],[Data do Caixa Realizado]]="",0,YEAR(TBRegistroEntradas[[#This Row],[Data do Caixa Realizado]]))</f>
        <v>2019</v>
      </c>
      <c r="K210" s="60">
        <f>IF(TBRegistroEntradas[[#This Row],[Data da Competência]]="",0,MONTH(TBRegistroEntradas[[#This Row],[Data da Competência]]))</f>
        <v>4</v>
      </c>
      <c r="L210" s="68">
        <f>IF(TBRegistroEntradas[[#This Row],[Data da Competência]]="",0,YEAR(TBRegistroEntradas[[#This Row],[Data da Competência]]))</f>
        <v>2019</v>
      </c>
    </row>
    <row r="211" spans="2:12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61">
        <f>IF(TBRegistroEntradas[[#This Row],[Data do Caixa Realizado]]="",0,MONTH(TBRegistroEntradas[[#This Row],[Data do Caixa Realizado]]))</f>
        <v>5</v>
      </c>
      <c r="J211" s="68">
        <f>IF(TBRegistroEntradas[[#This Row],[Data do Caixa Realizado]]="",0,YEAR(TBRegistroEntradas[[#This Row],[Data do Caixa Realizado]]))</f>
        <v>2019</v>
      </c>
      <c r="K211" s="60">
        <f>IF(TBRegistroEntradas[[#This Row],[Data da Competência]]="",0,MONTH(TBRegistroEntradas[[#This Row],[Data da Competência]]))</f>
        <v>4</v>
      </c>
      <c r="L211" s="68">
        <f>IF(TBRegistroEntradas[[#This Row],[Data da Competência]]="",0,YEAR(TBRegistroEntradas[[#This Row],[Data da Competência]]))</f>
        <v>2019</v>
      </c>
    </row>
    <row r="212" spans="2:12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61">
        <f>IF(TBRegistroEntradas[[#This Row],[Data do Caixa Realizado]]="",0,MONTH(TBRegistroEntradas[[#This Row],[Data do Caixa Realizado]]))</f>
        <v>6</v>
      </c>
      <c r="J212" s="68">
        <f>IF(TBRegistroEntradas[[#This Row],[Data do Caixa Realizado]]="",0,YEAR(TBRegistroEntradas[[#This Row],[Data do Caixa Realizado]]))</f>
        <v>2019</v>
      </c>
      <c r="K212" s="60">
        <f>IF(TBRegistroEntradas[[#This Row],[Data da Competência]]="",0,MONTH(TBRegistroEntradas[[#This Row],[Data da Competência]]))</f>
        <v>4</v>
      </c>
      <c r="L212" s="68">
        <f>IF(TBRegistroEntradas[[#This Row],[Data da Competência]]="",0,YEAR(TBRegistroEntradas[[#This Row],[Data da Competência]]))</f>
        <v>2019</v>
      </c>
    </row>
    <row r="213" spans="2:12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61">
        <f>IF(TBRegistroEntradas[[#This Row],[Data do Caixa Realizado]]="",0,MONTH(TBRegistroEntradas[[#This Row],[Data do Caixa Realizado]]))</f>
        <v>5</v>
      </c>
      <c r="J213" s="68">
        <f>IF(TBRegistroEntradas[[#This Row],[Data do Caixa Realizado]]="",0,YEAR(TBRegistroEntradas[[#This Row],[Data do Caixa Realizado]]))</f>
        <v>2019</v>
      </c>
      <c r="K213" s="60">
        <f>IF(TBRegistroEntradas[[#This Row],[Data da Competência]]="",0,MONTH(TBRegistroEntradas[[#This Row],[Data da Competência]]))</f>
        <v>4</v>
      </c>
      <c r="L213" s="68">
        <f>IF(TBRegistroEntradas[[#This Row],[Data da Competência]]="",0,YEAR(TBRegistroEntradas[[#This Row],[Data da Competência]]))</f>
        <v>2019</v>
      </c>
    </row>
    <row r="214" spans="2:12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61">
        <f>IF(TBRegistroEntradas[[#This Row],[Data do Caixa Realizado]]="",0,MONTH(TBRegistroEntradas[[#This Row],[Data do Caixa Realizado]]))</f>
        <v>5</v>
      </c>
      <c r="J214" s="68">
        <f>IF(TBRegistroEntradas[[#This Row],[Data do Caixa Realizado]]="",0,YEAR(TBRegistroEntradas[[#This Row],[Data do Caixa Realizado]]))</f>
        <v>2019</v>
      </c>
      <c r="K214" s="60">
        <f>IF(TBRegistroEntradas[[#This Row],[Data da Competência]]="",0,MONTH(TBRegistroEntradas[[#This Row],[Data da Competência]]))</f>
        <v>4</v>
      </c>
      <c r="L214" s="68">
        <f>IF(TBRegistroEntradas[[#This Row],[Data da Competência]]="",0,YEAR(TBRegistroEntradas[[#This Row],[Data da Competência]]))</f>
        <v>2019</v>
      </c>
    </row>
    <row r="215" spans="2:12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61">
        <f>IF(TBRegistroEntradas[[#This Row],[Data do Caixa Realizado]]="",0,MONTH(TBRegistroEntradas[[#This Row],[Data do Caixa Realizado]]))</f>
        <v>5</v>
      </c>
      <c r="J215" s="68">
        <f>IF(TBRegistroEntradas[[#This Row],[Data do Caixa Realizado]]="",0,YEAR(TBRegistroEntradas[[#This Row],[Data do Caixa Realizado]]))</f>
        <v>2019</v>
      </c>
      <c r="K215" s="60">
        <f>IF(TBRegistroEntradas[[#This Row],[Data da Competência]]="",0,MONTH(TBRegistroEntradas[[#This Row],[Data da Competência]]))</f>
        <v>5</v>
      </c>
      <c r="L215" s="68">
        <f>IF(TBRegistroEntradas[[#This Row],[Data da Competência]]="",0,YEAR(TBRegistroEntradas[[#This Row],[Data da Competência]]))</f>
        <v>2019</v>
      </c>
    </row>
    <row r="216" spans="2:12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61">
        <f>IF(TBRegistroEntradas[[#This Row],[Data do Caixa Realizado]]="",0,MONTH(TBRegistroEntradas[[#This Row],[Data do Caixa Realizado]]))</f>
        <v>6</v>
      </c>
      <c r="J216" s="68">
        <f>IF(TBRegistroEntradas[[#This Row],[Data do Caixa Realizado]]="",0,YEAR(TBRegistroEntradas[[#This Row],[Data do Caixa Realizado]]))</f>
        <v>2019</v>
      </c>
      <c r="K216" s="60">
        <f>IF(TBRegistroEntradas[[#This Row],[Data da Competência]]="",0,MONTH(TBRegistroEntradas[[#This Row],[Data da Competência]]))</f>
        <v>5</v>
      </c>
      <c r="L216" s="68">
        <f>IF(TBRegistroEntradas[[#This Row],[Data da Competência]]="",0,YEAR(TBRegistroEntradas[[#This Row],[Data da Competência]]))</f>
        <v>2019</v>
      </c>
    </row>
    <row r="217" spans="2:12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61">
        <f>IF(TBRegistroEntradas[[#This Row],[Data do Caixa Realizado]]="",0,MONTH(TBRegistroEntradas[[#This Row],[Data do Caixa Realizado]]))</f>
        <v>6</v>
      </c>
      <c r="J217" s="68">
        <f>IF(TBRegistroEntradas[[#This Row],[Data do Caixa Realizado]]="",0,YEAR(TBRegistroEntradas[[#This Row],[Data do Caixa Realizado]]))</f>
        <v>2019</v>
      </c>
      <c r="K217" s="60">
        <f>IF(TBRegistroEntradas[[#This Row],[Data da Competência]]="",0,MONTH(TBRegistroEntradas[[#This Row],[Data da Competência]]))</f>
        <v>5</v>
      </c>
      <c r="L217" s="68">
        <f>IF(TBRegistroEntradas[[#This Row],[Data da Competência]]="",0,YEAR(TBRegistroEntradas[[#This Row],[Data da Competência]]))</f>
        <v>2019</v>
      </c>
    </row>
    <row r="218" spans="2:12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61">
        <f>IF(TBRegistroEntradas[[#This Row],[Data do Caixa Realizado]]="",0,MONTH(TBRegistroEntradas[[#This Row],[Data do Caixa Realizado]]))</f>
        <v>5</v>
      </c>
      <c r="J218" s="68">
        <f>IF(TBRegistroEntradas[[#This Row],[Data do Caixa Realizado]]="",0,YEAR(TBRegistroEntradas[[#This Row],[Data do Caixa Realizado]]))</f>
        <v>2019</v>
      </c>
      <c r="K218" s="60">
        <f>IF(TBRegistroEntradas[[#This Row],[Data da Competência]]="",0,MONTH(TBRegistroEntradas[[#This Row],[Data da Competência]]))</f>
        <v>5</v>
      </c>
      <c r="L218" s="68">
        <f>IF(TBRegistroEntradas[[#This Row],[Data da Competência]]="",0,YEAR(TBRegistroEntradas[[#This Row],[Data da Competência]]))</f>
        <v>2019</v>
      </c>
    </row>
    <row r="219" spans="2:12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61">
        <f>IF(TBRegistroEntradas[[#This Row],[Data do Caixa Realizado]]="",0,MONTH(TBRegistroEntradas[[#This Row],[Data do Caixa Realizado]]))</f>
        <v>0</v>
      </c>
      <c r="J219" s="68">
        <f>IF(TBRegistroEntradas[[#This Row],[Data do Caixa Realizado]]="",0,YEAR(TBRegistroEntradas[[#This Row],[Data do Caixa Realizado]]))</f>
        <v>0</v>
      </c>
      <c r="K219" s="60">
        <f>IF(TBRegistroEntradas[[#This Row],[Data da Competência]]="",0,MONTH(TBRegistroEntradas[[#This Row],[Data da Competência]]))</f>
        <v>5</v>
      </c>
      <c r="L219" s="68">
        <f>IF(TBRegistroEntradas[[#This Row],[Data da Competência]]="",0,YEAR(TBRegistroEntradas[[#This Row],[Data da Competência]]))</f>
        <v>2019</v>
      </c>
    </row>
    <row r="220" spans="2:12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61">
        <f>IF(TBRegistroEntradas[[#This Row],[Data do Caixa Realizado]]="",0,MONTH(TBRegistroEntradas[[#This Row],[Data do Caixa Realizado]]))</f>
        <v>6</v>
      </c>
      <c r="J220" s="68">
        <f>IF(TBRegistroEntradas[[#This Row],[Data do Caixa Realizado]]="",0,YEAR(TBRegistroEntradas[[#This Row],[Data do Caixa Realizado]]))</f>
        <v>2019</v>
      </c>
      <c r="K220" s="60">
        <f>IF(TBRegistroEntradas[[#This Row],[Data da Competência]]="",0,MONTH(TBRegistroEntradas[[#This Row],[Data da Competência]]))</f>
        <v>5</v>
      </c>
      <c r="L220" s="68">
        <f>IF(TBRegistroEntradas[[#This Row],[Data da Competência]]="",0,YEAR(TBRegistroEntradas[[#This Row],[Data da Competência]]))</f>
        <v>2019</v>
      </c>
    </row>
    <row r="221" spans="2:12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61">
        <f>IF(TBRegistroEntradas[[#This Row],[Data do Caixa Realizado]]="",0,MONTH(TBRegistroEntradas[[#This Row],[Data do Caixa Realizado]]))</f>
        <v>8</v>
      </c>
      <c r="J221" s="68">
        <f>IF(TBRegistroEntradas[[#This Row],[Data do Caixa Realizado]]="",0,YEAR(TBRegistroEntradas[[#This Row],[Data do Caixa Realizado]]))</f>
        <v>2019</v>
      </c>
      <c r="K221" s="60">
        <f>IF(TBRegistroEntradas[[#This Row],[Data da Competência]]="",0,MONTH(TBRegistroEntradas[[#This Row],[Data da Competência]]))</f>
        <v>5</v>
      </c>
      <c r="L221" s="68">
        <f>IF(TBRegistroEntradas[[#This Row],[Data da Competência]]="",0,YEAR(TBRegistroEntradas[[#This Row],[Data da Competência]]))</f>
        <v>2019</v>
      </c>
    </row>
    <row r="222" spans="2:12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61">
        <f>IF(TBRegistroEntradas[[#This Row],[Data do Caixa Realizado]]="",0,MONTH(TBRegistroEntradas[[#This Row],[Data do Caixa Realizado]]))</f>
        <v>6</v>
      </c>
      <c r="J222" s="68">
        <f>IF(TBRegistroEntradas[[#This Row],[Data do Caixa Realizado]]="",0,YEAR(TBRegistroEntradas[[#This Row],[Data do Caixa Realizado]]))</f>
        <v>2019</v>
      </c>
      <c r="K222" s="60">
        <f>IF(TBRegistroEntradas[[#This Row],[Data da Competência]]="",0,MONTH(TBRegistroEntradas[[#This Row],[Data da Competência]]))</f>
        <v>5</v>
      </c>
      <c r="L222" s="68">
        <f>IF(TBRegistroEntradas[[#This Row],[Data da Competência]]="",0,YEAR(TBRegistroEntradas[[#This Row],[Data da Competência]]))</f>
        <v>2019</v>
      </c>
    </row>
    <row r="223" spans="2:12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61">
        <f>IF(TBRegistroEntradas[[#This Row],[Data do Caixa Realizado]]="",0,MONTH(TBRegistroEntradas[[#This Row],[Data do Caixa Realizado]]))</f>
        <v>5</v>
      </c>
      <c r="J223" s="68">
        <f>IF(TBRegistroEntradas[[#This Row],[Data do Caixa Realizado]]="",0,YEAR(TBRegistroEntradas[[#This Row],[Data do Caixa Realizado]]))</f>
        <v>2019</v>
      </c>
      <c r="K223" s="60">
        <f>IF(TBRegistroEntradas[[#This Row],[Data da Competência]]="",0,MONTH(TBRegistroEntradas[[#This Row],[Data da Competência]]))</f>
        <v>5</v>
      </c>
      <c r="L223" s="68">
        <f>IF(TBRegistroEntradas[[#This Row],[Data da Competência]]="",0,YEAR(TBRegistroEntradas[[#This Row],[Data da Competência]]))</f>
        <v>2019</v>
      </c>
    </row>
    <row r="224" spans="2:12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61">
        <f>IF(TBRegistroEntradas[[#This Row],[Data do Caixa Realizado]]="",0,MONTH(TBRegistroEntradas[[#This Row],[Data do Caixa Realizado]]))</f>
        <v>8</v>
      </c>
      <c r="J224" s="68">
        <f>IF(TBRegistroEntradas[[#This Row],[Data do Caixa Realizado]]="",0,YEAR(TBRegistroEntradas[[#This Row],[Data do Caixa Realizado]]))</f>
        <v>2019</v>
      </c>
      <c r="K224" s="60">
        <f>IF(TBRegistroEntradas[[#This Row],[Data da Competência]]="",0,MONTH(TBRegistroEntradas[[#This Row],[Data da Competência]]))</f>
        <v>5</v>
      </c>
      <c r="L224" s="68">
        <f>IF(TBRegistroEntradas[[#This Row],[Data da Competência]]="",0,YEAR(TBRegistroEntradas[[#This Row],[Data da Competência]]))</f>
        <v>2019</v>
      </c>
    </row>
    <row r="225" spans="2:12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61">
        <f>IF(TBRegistroEntradas[[#This Row],[Data do Caixa Realizado]]="",0,MONTH(TBRegistroEntradas[[#This Row],[Data do Caixa Realizado]]))</f>
        <v>7</v>
      </c>
      <c r="J225" s="68">
        <f>IF(TBRegistroEntradas[[#This Row],[Data do Caixa Realizado]]="",0,YEAR(TBRegistroEntradas[[#This Row],[Data do Caixa Realizado]]))</f>
        <v>2019</v>
      </c>
      <c r="K225" s="60">
        <f>IF(TBRegistroEntradas[[#This Row],[Data da Competência]]="",0,MONTH(TBRegistroEntradas[[#This Row],[Data da Competência]]))</f>
        <v>5</v>
      </c>
      <c r="L225" s="68">
        <f>IF(TBRegistroEntradas[[#This Row],[Data da Competência]]="",0,YEAR(TBRegistroEntradas[[#This Row],[Data da Competência]]))</f>
        <v>2019</v>
      </c>
    </row>
    <row r="226" spans="2:12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61">
        <f>IF(TBRegistroEntradas[[#This Row],[Data do Caixa Realizado]]="",0,MONTH(TBRegistroEntradas[[#This Row],[Data do Caixa Realizado]]))</f>
        <v>7</v>
      </c>
      <c r="J226" s="68">
        <f>IF(TBRegistroEntradas[[#This Row],[Data do Caixa Realizado]]="",0,YEAR(TBRegistroEntradas[[#This Row],[Data do Caixa Realizado]]))</f>
        <v>2019</v>
      </c>
      <c r="K226" s="60">
        <f>IF(TBRegistroEntradas[[#This Row],[Data da Competência]]="",0,MONTH(TBRegistroEntradas[[#This Row],[Data da Competência]]))</f>
        <v>6</v>
      </c>
      <c r="L226" s="68">
        <f>IF(TBRegistroEntradas[[#This Row],[Data da Competência]]="",0,YEAR(TBRegistroEntradas[[#This Row],[Data da Competência]]))</f>
        <v>2019</v>
      </c>
    </row>
    <row r="227" spans="2:12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61">
        <f>IF(TBRegistroEntradas[[#This Row],[Data do Caixa Realizado]]="",0,MONTH(TBRegistroEntradas[[#This Row],[Data do Caixa Realizado]]))</f>
        <v>6</v>
      </c>
      <c r="J227" s="68">
        <f>IF(TBRegistroEntradas[[#This Row],[Data do Caixa Realizado]]="",0,YEAR(TBRegistroEntradas[[#This Row],[Data do Caixa Realizado]]))</f>
        <v>2019</v>
      </c>
      <c r="K227" s="60">
        <f>IF(TBRegistroEntradas[[#This Row],[Data da Competência]]="",0,MONTH(TBRegistroEntradas[[#This Row],[Data da Competência]]))</f>
        <v>6</v>
      </c>
      <c r="L227" s="68">
        <f>IF(TBRegistroEntradas[[#This Row],[Data da Competência]]="",0,YEAR(TBRegistroEntradas[[#This Row],[Data da Competência]]))</f>
        <v>2019</v>
      </c>
    </row>
    <row r="228" spans="2:12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61">
        <f>IF(TBRegistroEntradas[[#This Row],[Data do Caixa Realizado]]="",0,MONTH(TBRegistroEntradas[[#This Row],[Data do Caixa Realizado]]))</f>
        <v>0</v>
      </c>
      <c r="J228" s="68">
        <f>IF(TBRegistroEntradas[[#This Row],[Data do Caixa Realizado]]="",0,YEAR(TBRegistroEntradas[[#This Row],[Data do Caixa Realizado]]))</f>
        <v>0</v>
      </c>
      <c r="K228" s="60">
        <f>IF(TBRegistroEntradas[[#This Row],[Data da Competência]]="",0,MONTH(TBRegistroEntradas[[#This Row],[Data da Competência]]))</f>
        <v>6</v>
      </c>
      <c r="L228" s="68">
        <f>IF(TBRegistroEntradas[[#This Row],[Data da Competência]]="",0,YEAR(TBRegistroEntradas[[#This Row],[Data da Competência]]))</f>
        <v>2019</v>
      </c>
    </row>
    <row r="229" spans="2:12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61">
        <f>IF(TBRegistroEntradas[[#This Row],[Data do Caixa Realizado]]="",0,MONTH(TBRegistroEntradas[[#This Row],[Data do Caixa Realizado]]))</f>
        <v>7</v>
      </c>
      <c r="J229" s="68">
        <f>IF(TBRegistroEntradas[[#This Row],[Data do Caixa Realizado]]="",0,YEAR(TBRegistroEntradas[[#This Row],[Data do Caixa Realizado]]))</f>
        <v>2019</v>
      </c>
      <c r="K229" s="60">
        <f>IF(TBRegistroEntradas[[#This Row],[Data da Competência]]="",0,MONTH(TBRegistroEntradas[[#This Row],[Data da Competência]]))</f>
        <v>6</v>
      </c>
      <c r="L229" s="68">
        <f>IF(TBRegistroEntradas[[#This Row],[Data da Competência]]="",0,YEAR(TBRegistroEntradas[[#This Row],[Data da Competência]]))</f>
        <v>2019</v>
      </c>
    </row>
    <row r="230" spans="2:12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61">
        <f>IF(TBRegistroEntradas[[#This Row],[Data do Caixa Realizado]]="",0,MONTH(TBRegistroEntradas[[#This Row],[Data do Caixa Realizado]]))</f>
        <v>7</v>
      </c>
      <c r="J230" s="68">
        <f>IF(TBRegistroEntradas[[#This Row],[Data do Caixa Realizado]]="",0,YEAR(TBRegistroEntradas[[#This Row],[Data do Caixa Realizado]]))</f>
        <v>2019</v>
      </c>
      <c r="K230" s="60">
        <f>IF(TBRegistroEntradas[[#This Row],[Data da Competência]]="",0,MONTH(TBRegistroEntradas[[#This Row],[Data da Competência]]))</f>
        <v>6</v>
      </c>
      <c r="L230" s="68">
        <f>IF(TBRegistroEntradas[[#This Row],[Data da Competência]]="",0,YEAR(TBRegistroEntradas[[#This Row],[Data da Competência]]))</f>
        <v>2019</v>
      </c>
    </row>
    <row r="231" spans="2:12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61">
        <f>IF(TBRegistroEntradas[[#This Row],[Data do Caixa Realizado]]="",0,MONTH(TBRegistroEntradas[[#This Row],[Data do Caixa Realizado]]))</f>
        <v>10</v>
      </c>
      <c r="J231" s="68">
        <f>IF(TBRegistroEntradas[[#This Row],[Data do Caixa Realizado]]="",0,YEAR(TBRegistroEntradas[[#This Row],[Data do Caixa Realizado]]))</f>
        <v>2019</v>
      </c>
      <c r="K231" s="60">
        <f>IF(TBRegistroEntradas[[#This Row],[Data da Competência]]="",0,MONTH(TBRegistroEntradas[[#This Row],[Data da Competência]]))</f>
        <v>6</v>
      </c>
      <c r="L231" s="68">
        <f>IF(TBRegistroEntradas[[#This Row],[Data da Competência]]="",0,YEAR(TBRegistroEntradas[[#This Row],[Data da Competência]]))</f>
        <v>2019</v>
      </c>
    </row>
    <row r="232" spans="2:12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61">
        <f>IF(TBRegistroEntradas[[#This Row],[Data do Caixa Realizado]]="",0,MONTH(TBRegistroEntradas[[#This Row],[Data do Caixa Realizado]]))</f>
        <v>6</v>
      </c>
      <c r="J232" s="68">
        <f>IF(TBRegistroEntradas[[#This Row],[Data do Caixa Realizado]]="",0,YEAR(TBRegistroEntradas[[#This Row],[Data do Caixa Realizado]]))</f>
        <v>2019</v>
      </c>
      <c r="K232" s="60">
        <f>IF(TBRegistroEntradas[[#This Row],[Data da Competência]]="",0,MONTH(TBRegistroEntradas[[#This Row],[Data da Competência]]))</f>
        <v>6</v>
      </c>
      <c r="L232" s="68">
        <f>IF(TBRegistroEntradas[[#This Row],[Data da Competência]]="",0,YEAR(TBRegistroEntradas[[#This Row],[Data da Competência]]))</f>
        <v>2019</v>
      </c>
    </row>
    <row r="233" spans="2:12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61">
        <f>IF(TBRegistroEntradas[[#This Row],[Data do Caixa Realizado]]="",0,MONTH(TBRegistroEntradas[[#This Row],[Data do Caixa Realizado]]))</f>
        <v>0</v>
      </c>
      <c r="J233" s="68">
        <f>IF(TBRegistroEntradas[[#This Row],[Data do Caixa Realizado]]="",0,YEAR(TBRegistroEntradas[[#This Row],[Data do Caixa Realizado]]))</f>
        <v>0</v>
      </c>
      <c r="K233" s="60">
        <f>IF(TBRegistroEntradas[[#This Row],[Data da Competência]]="",0,MONTH(TBRegistroEntradas[[#This Row],[Data da Competência]]))</f>
        <v>6</v>
      </c>
      <c r="L233" s="68">
        <f>IF(TBRegistroEntradas[[#This Row],[Data da Competência]]="",0,YEAR(TBRegistroEntradas[[#This Row],[Data da Competência]]))</f>
        <v>2019</v>
      </c>
    </row>
    <row r="234" spans="2:12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62">
        <f>IF(TBRegistroEntradas[[#This Row],[Data do Caixa Realizado]]="",0,MONTH(TBRegistroEntradas[[#This Row],[Data do Caixa Realizado]]))</f>
        <v>9</v>
      </c>
      <c r="J234" s="68">
        <f>IF(TBRegistroEntradas[[#This Row],[Data do Caixa Realizado]]="",0,YEAR(TBRegistroEntradas[[#This Row],[Data do Caixa Realizado]]))</f>
        <v>2019</v>
      </c>
      <c r="K234" s="86">
        <f>IF(TBRegistroEntradas[[#This Row],[Data da Competência]]="",0,MONTH(TBRegistroEntradas[[#This Row],[Data da Competência]]))</f>
        <v>6</v>
      </c>
      <c r="L234" s="68">
        <f>IF(TBRegistroEntradas[[#This Row],[Data da Competência]]="",0,YEAR(TBRegistroEntradas[[#This Row],[Data da Competência]]))</f>
        <v>2019</v>
      </c>
    </row>
  </sheetData>
  <phoneticPr fontId="7" type="noConversion"/>
  <dataValidations disablePrompts="1"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L234"/>
  <sheetViews>
    <sheetView showGridLines="0" workbookViewId="0">
      <pane ySplit="3" topLeftCell="A4" activePane="bottomLeft" state="frozen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2" width="15" bestFit="1" customWidth="1"/>
    <col min="13" max="15" width="9.140625" customWidth="1"/>
    <col min="16382" max="16382" width="20.140625" customWidth="1"/>
    <col min="16383" max="16383" width="5.7109375" customWidth="1"/>
    <col min="16384" max="16384" width="9.28515625" customWidth="1"/>
  </cols>
  <sheetData>
    <row r="1" spans="1:12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/>
      <c r="I1" s="1"/>
      <c r="J1" s="16"/>
      <c r="K1" s="1"/>
      <c r="L1" s="16" t="s">
        <v>13</v>
      </c>
    </row>
    <row r="2" spans="1:12" ht="39.950000000000003" customHeight="1" x14ac:dyDescent="0.25">
      <c r="B2" s="6"/>
      <c r="C2" s="6"/>
      <c r="D2" s="6"/>
      <c r="E2" s="6"/>
      <c r="F2" s="6"/>
      <c r="G2" s="6"/>
      <c r="H2" s="17"/>
      <c r="I2" s="6"/>
      <c r="J2" s="17"/>
      <c r="K2" s="6"/>
      <c r="L2" s="17"/>
    </row>
    <row r="3" spans="1:12" ht="37.5" customHeight="1" x14ac:dyDescent="0.25">
      <c r="B3" s="69" t="s">
        <v>53</v>
      </c>
      <c r="C3" s="70" t="s">
        <v>54</v>
      </c>
      <c r="D3" s="70" t="s">
        <v>55</v>
      </c>
      <c r="E3" s="70" t="s">
        <v>56</v>
      </c>
      <c r="F3" s="70" t="s">
        <v>57</v>
      </c>
      <c r="G3" s="70" t="s">
        <v>58</v>
      </c>
      <c r="H3" s="71" t="s">
        <v>59</v>
      </c>
      <c r="I3" s="70" t="s">
        <v>542</v>
      </c>
      <c r="J3" s="72" t="s">
        <v>543</v>
      </c>
      <c r="K3" s="87" t="s">
        <v>540</v>
      </c>
      <c r="L3" s="87" t="s">
        <v>541</v>
      </c>
    </row>
    <row r="4" spans="1:12" ht="20.100000000000001" customHeight="1" x14ac:dyDescent="0.25">
      <c r="B4" s="73">
        <v>43015.689099944895</v>
      </c>
      <c r="C4" s="38">
        <v>42957</v>
      </c>
      <c r="D4" s="38">
        <v>43015.689099944895</v>
      </c>
      <c r="E4" s="19" t="s">
        <v>40</v>
      </c>
      <c r="F4" s="19" t="s">
        <v>38</v>
      </c>
      <c r="G4" s="19" t="s">
        <v>291</v>
      </c>
      <c r="H4" s="39">
        <v>4021</v>
      </c>
      <c r="I4" s="61">
        <f>IF(TbRegistroSaidas[[#This Row],[Data do Caixa Realizado]]="",0,MONTH(TbRegistroSaidas[[#This Row],[Data do Caixa Realizado]]))</f>
        <v>10</v>
      </c>
      <c r="J4" s="74">
        <f>IF(TbRegistroSaidas[[#This Row],[Data do Caixa Realizado]]="",0,YEAR(TbRegistroSaidas[[#This Row],[Data do Caixa Realizado]]))</f>
        <v>2017</v>
      </c>
      <c r="K4">
        <f>IF(TbRegistroSaidas[[#This Row],[Data da Competência]]="",0,MONTH(TbRegistroSaidas[[#This Row],[Data da Competência]]))</f>
        <v>8</v>
      </c>
      <c r="L4">
        <f>IF(TbRegistroSaidas[[#This Row],[Data da Competência]]="",0,YEAR(TbRegistroSaidas[[#This Row],[Data da Competência]]))</f>
        <v>2017</v>
      </c>
    </row>
    <row r="5" spans="1:12" ht="20.100000000000001" customHeight="1" x14ac:dyDescent="0.25">
      <c r="B5" s="73">
        <v>42995.83151981284</v>
      </c>
      <c r="C5" s="38">
        <v>42960</v>
      </c>
      <c r="D5" s="38">
        <v>42995.83151981284</v>
      </c>
      <c r="E5" s="19" t="s">
        <v>40</v>
      </c>
      <c r="F5" s="19" t="s">
        <v>46</v>
      </c>
      <c r="G5" s="19" t="s">
        <v>292</v>
      </c>
      <c r="H5" s="39">
        <v>651</v>
      </c>
      <c r="I5" s="61">
        <f>IF(TbRegistroSaidas[[#This Row],[Data do Caixa Realizado]]="",0,MONTH(TbRegistroSaidas[[#This Row],[Data do Caixa Realizado]]))</f>
        <v>9</v>
      </c>
      <c r="J5" s="74">
        <f>IF(TbRegistroSaidas[[#This Row],[Data do Caixa Realizado]]="",0,YEAR(TbRegistroSaidas[[#This Row],[Data do Caixa Realizado]]))</f>
        <v>2017</v>
      </c>
      <c r="K5">
        <f>IF(TbRegistroSaidas[[#This Row],[Data da Competência]]="",0,MONTH(TbRegistroSaidas[[#This Row],[Data da Competência]]))</f>
        <v>8</v>
      </c>
      <c r="L5">
        <f>IF(TbRegistroSaidas[[#This Row],[Data da Competência]]="",0,YEAR(TbRegistroSaidas[[#This Row],[Data da Competência]]))</f>
        <v>2017</v>
      </c>
    </row>
    <row r="6" spans="1:12" ht="20.100000000000001" customHeight="1" x14ac:dyDescent="0.25">
      <c r="B6" s="73">
        <v>42983.821864178215</v>
      </c>
      <c r="C6" s="38">
        <v>42965</v>
      </c>
      <c r="D6" s="38">
        <v>42983.821864178215</v>
      </c>
      <c r="E6" s="19" t="s">
        <v>40</v>
      </c>
      <c r="F6" s="19" t="s">
        <v>38</v>
      </c>
      <c r="G6" s="19" t="s">
        <v>293</v>
      </c>
      <c r="H6" s="39">
        <v>131</v>
      </c>
      <c r="I6" s="61">
        <f>IF(TbRegistroSaidas[[#This Row],[Data do Caixa Realizado]]="",0,MONTH(TbRegistroSaidas[[#This Row],[Data do Caixa Realizado]]))</f>
        <v>9</v>
      </c>
      <c r="J6" s="74">
        <f>IF(TbRegistroSaidas[[#This Row],[Data do Caixa Realizado]]="",0,YEAR(TbRegistroSaidas[[#This Row],[Data do Caixa Realizado]]))</f>
        <v>2017</v>
      </c>
      <c r="K6" s="70">
        <f>IF(TbRegistroSaidas[[#This Row],[Data da Competência]]="",0,MONTH(TbRegistroSaidas[[#This Row],[Data da Competência]]))</f>
        <v>8</v>
      </c>
      <c r="L6" s="72">
        <f>IF(TbRegistroSaidas[[#This Row],[Data da Competência]]="",0,YEAR(TbRegistroSaidas[[#This Row],[Data da Competência]]))</f>
        <v>2017</v>
      </c>
    </row>
    <row r="7" spans="1:12" ht="20.100000000000001" customHeight="1" x14ac:dyDescent="0.25">
      <c r="B7" s="73">
        <v>43004.400385589004</v>
      </c>
      <c r="C7" s="38">
        <v>42970</v>
      </c>
      <c r="D7" s="38">
        <v>43004.400385589004</v>
      </c>
      <c r="E7" s="19" t="s">
        <v>40</v>
      </c>
      <c r="F7" s="19" t="s">
        <v>38</v>
      </c>
      <c r="G7" s="19" t="s">
        <v>294</v>
      </c>
      <c r="H7" s="39">
        <v>803</v>
      </c>
      <c r="I7" s="61">
        <f>IF(TbRegistroSaidas[[#This Row],[Data do Caixa Realizado]]="",0,MONTH(TbRegistroSaidas[[#This Row],[Data do Caixa Realizado]]))</f>
        <v>9</v>
      </c>
      <c r="J7" s="74">
        <f>IF(TbRegistroSaidas[[#This Row],[Data do Caixa Realizado]]="",0,YEAR(TbRegistroSaidas[[#This Row],[Data do Caixa Realizado]]))</f>
        <v>2017</v>
      </c>
      <c r="K7" s="61">
        <f>IF(TbRegistroSaidas[[#This Row],[Data da Competência]]="",0,MONTH(TbRegistroSaidas[[#This Row],[Data da Competência]]))</f>
        <v>8</v>
      </c>
      <c r="L7" s="74">
        <f>IF(TbRegistroSaidas[[#This Row],[Data da Competência]]="",0,YEAR(TbRegistroSaidas[[#This Row],[Data da Competência]]))</f>
        <v>2017</v>
      </c>
    </row>
    <row r="8" spans="1:12" ht="20.100000000000001" customHeight="1" x14ac:dyDescent="0.25">
      <c r="B8" s="73">
        <v>43002.058153394239</v>
      </c>
      <c r="C8" s="38">
        <v>42971</v>
      </c>
      <c r="D8" s="38">
        <v>43002.058153394239</v>
      </c>
      <c r="E8" s="19" t="s">
        <v>40</v>
      </c>
      <c r="F8" s="19" t="s">
        <v>46</v>
      </c>
      <c r="G8" s="19" t="s">
        <v>295</v>
      </c>
      <c r="H8" s="39">
        <v>4460</v>
      </c>
      <c r="I8" s="61">
        <f>IF(TbRegistroSaidas[[#This Row],[Data do Caixa Realizado]]="",0,MONTH(TbRegistroSaidas[[#This Row],[Data do Caixa Realizado]]))</f>
        <v>9</v>
      </c>
      <c r="J8" s="74">
        <f>IF(TbRegistroSaidas[[#This Row],[Data do Caixa Realizado]]="",0,YEAR(TbRegistroSaidas[[#This Row],[Data do Caixa Realizado]]))</f>
        <v>2017</v>
      </c>
      <c r="K8" s="61">
        <f>IF(TbRegistroSaidas[[#This Row],[Data da Competência]]="",0,MONTH(TbRegistroSaidas[[#This Row],[Data da Competência]]))</f>
        <v>8</v>
      </c>
      <c r="L8" s="74">
        <f>IF(TbRegistroSaidas[[#This Row],[Data da Competência]]="",0,YEAR(TbRegistroSaidas[[#This Row],[Data da Competência]]))</f>
        <v>2017</v>
      </c>
    </row>
    <row r="9" spans="1:12" ht="20.100000000000001" customHeight="1" x14ac:dyDescent="0.25">
      <c r="B9" s="73">
        <v>42980.358785052202</v>
      </c>
      <c r="C9" s="38">
        <v>42972</v>
      </c>
      <c r="D9" s="38">
        <v>42980.358785052202</v>
      </c>
      <c r="E9" s="19" t="s">
        <v>40</v>
      </c>
      <c r="F9" s="19" t="s">
        <v>35</v>
      </c>
      <c r="G9" s="19" t="s">
        <v>296</v>
      </c>
      <c r="H9" s="39">
        <v>299</v>
      </c>
      <c r="I9" s="61">
        <f>IF(TbRegistroSaidas[[#This Row],[Data do Caixa Realizado]]="",0,MONTH(TbRegistroSaidas[[#This Row],[Data do Caixa Realizado]]))</f>
        <v>9</v>
      </c>
      <c r="J9" s="74">
        <f>IF(TbRegistroSaidas[[#This Row],[Data do Caixa Realizado]]="",0,YEAR(TbRegistroSaidas[[#This Row],[Data do Caixa Realizado]]))</f>
        <v>2017</v>
      </c>
      <c r="K9" s="61">
        <f>IF(TbRegistroSaidas[[#This Row],[Data da Competência]]="",0,MONTH(TbRegistroSaidas[[#This Row],[Data da Competência]]))</f>
        <v>8</v>
      </c>
      <c r="L9" s="74">
        <f>IF(TbRegistroSaidas[[#This Row],[Data da Competência]]="",0,YEAR(TbRegistroSaidas[[#This Row],[Data da Competência]]))</f>
        <v>2017</v>
      </c>
    </row>
    <row r="10" spans="1:12" ht="20.100000000000001" customHeight="1" x14ac:dyDescent="0.25">
      <c r="B10" s="73">
        <v>43014.597468673528</v>
      </c>
      <c r="C10" s="38">
        <v>42976</v>
      </c>
      <c r="D10" s="38">
        <v>43014.597468673528</v>
      </c>
      <c r="E10" s="19" t="s">
        <v>40</v>
      </c>
      <c r="F10" s="19" t="s">
        <v>46</v>
      </c>
      <c r="G10" s="19" t="s">
        <v>297</v>
      </c>
      <c r="H10" s="39">
        <v>618</v>
      </c>
      <c r="I10" s="61">
        <f>IF(TbRegistroSaidas[[#This Row],[Data do Caixa Realizado]]="",0,MONTH(TbRegistroSaidas[[#This Row],[Data do Caixa Realizado]]))</f>
        <v>10</v>
      </c>
      <c r="J10" s="74">
        <f>IF(TbRegistroSaidas[[#This Row],[Data do Caixa Realizado]]="",0,YEAR(TbRegistroSaidas[[#This Row],[Data do Caixa Realizado]]))</f>
        <v>2017</v>
      </c>
      <c r="K10" s="61">
        <f>IF(TbRegistroSaidas[[#This Row],[Data da Competência]]="",0,MONTH(TbRegistroSaidas[[#This Row],[Data da Competência]]))</f>
        <v>8</v>
      </c>
      <c r="L10" s="74">
        <f>IF(TbRegistroSaidas[[#This Row],[Data da Competência]]="",0,YEAR(TbRegistroSaidas[[#This Row],[Data da Competência]]))</f>
        <v>2017</v>
      </c>
    </row>
    <row r="11" spans="1:12" ht="20.100000000000001" customHeight="1" x14ac:dyDescent="0.25">
      <c r="B11" s="73">
        <v>42990.1117348099</v>
      </c>
      <c r="C11" s="38">
        <v>42979</v>
      </c>
      <c r="D11" s="38">
        <v>42980.556611132772</v>
      </c>
      <c r="E11" s="19" t="s">
        <v>40</v>
      </c>
      <c r="F11" s="19" t="s">
        <v>46</v>
      </c>
      <c r="G11" s="19" t="s">
        <v>117</v>
      </c>
      <c r="H11" s="39">
        <v>2505</v>
      </c>
      <c r="I11" s="61">
        <f>IF(TbRegistroSaidas[[#This Row],[Data do Caixa Realizado]]="",0,MONTH(TbRegistroSaidas[[#This Row],[Data do Caixa Realizado]]))</f>
        <v>9</v>
      </c>
      <c r="J11" s="74">
        <f>IF(TbRegistroSaidas[[#This Row],[Data do Caixa Realizado]]="",0,YEAR(TbRegistroSaidas[[#This Row],[Data do Caixa Realizado]]))</f>
        <v>2017</v>
      </c>
      <c r="K11" s="61">
        <f>IF(TbRegistroSaidas[[#This Row],[Data da Competência]]="",0,MONTH(TbRegistroSaidas[[#This Row],[Data da Competência]]))</f>
        <v>9</v>
      </c>
      <c r="L11" s="74">
        <f>IF(TbRegistroSaidas[[#This Row],[Data da Competência]]="",0,YEAR(TbRegistroSaidas[[#This Row],[Data da Competência]]))</f>
        <v>2017</v>
      </c>
    </row>
    <row r="12" spans="1:12" ht="20.100000000000001" customHeight="1" x14ac:dyDescent="0.25">
      <c r="B12" s="73">
        <v>42987.417576127409</v>
      </c>
      <c r="C12" s="38">
        <v>42982</v>
      </c>
      <c r="D12" s="38">
        <v>42987.417576127409</v>
      </c>
      <c r="E12" s="19" t="s">
        <v>40</v>
      </c>
      <c r="F12" s="19" t="s">
        <v>38</v>
      </c>
      <c r="G12" s="19" t="s">
        <v>298</v>
      </c>
      <c r="H12" s="39">
        <v>817</v>
      </c>
      <c r="I12" s="61">
        <f>IF(TbRegistroSaidas[[#This Row],[Data do Caixa Realizado]]="",0,MONTH(TbRegistroSaidas[[#This Row],[Data do Caixa Realizado]]))</f>
        <v>9</v>
      </c>
      <c r="J12" s="74">
        <f>IF(TbRegistroSaidas[[#This Row],[Data do Caixa Realizado]]="",0,YEAR(TbRegistroSaidas[[#This Row],[Data do Caixa Realizado]]))</f>
        <v>2017</v>
      </c>
      <c r="K12" s="61">
        <f>IF(TbRegistroSaidas[[#This Row],[Data da Competência]]="",0,MONTH(TbRegistroSaidas[[#This Row],[Data da Competência]]))</f>
        <v>9</v>
      </c>
      <c r="L12" s="74">
        <f>IF(TbRegistroSaidas[[#This Row],[Data da Competência]]="",0,YEAR(TbRegistroSaidas[[#This Row],[Data da Competência]]))</f>
        <v>2017</v>
      </c>
    </row>
    <row r="13" spans="1:12" ht="20.100000000000001" customHeight="1" x14ac:dyDescent="0.25">
      <c r="B13" s="73" t="s">
        <v>70</v>
      </c>
      <c r="C13" s="38">
        <v>42984</v>
      </c>
      <c r="D13" s="38">
        <v>42984.703005901203</v>
      </c>
      <c r="E13" s="19" t="s">
        <v>40</v>
      </c>
      <c r="F13" s="19" t="s">
        <v>35</v>
      </c>
      <c r="G13" s="19" t="s">
        <v>299</v>
      </c>
      <c r="H13" s="39">
        <v>1565</v>
      </c>
      <c r="I13" s="61">
        <f>IF(TbRegistroSaidas[[#This Row],[Data do Caixa Realizado]]="",0,MONTH(TbRegistroSaidas[[#This Row],[Data do Caixa Realizado]]))</f>
        <v>0</v>
      </c>
      <c r="J13" s="74">
        <f>IF(TbRegistroSaidas[[#This Row],[Data do Caixa Realizado]]="",0,YEAR(TbRegistroSaidas[[#This Row],[Data do Caixa Realizado]]))</f>
        <v>0</v>
      </c>
      <c r="K13" s="61">
        <f>IF(TbRegistroSaidas[[#This Row],[Data da Competência]]="",0,MONTH(TbRegistroSaidas[[#This Row],[Data da Competência]]))</f>
        <v>9</v>
      </c>
      <c r="L13" s="74">
        <f>IF(TbRegistroSaidas[[#This Row],[Data da Competência]]="",0,YEAR(TbRegistroSaidas[[#This Row],[Data da Competência]]))</f>
        <v>2017</v>
      </c>
    </row>
    <row r="14" spans="1:12" ht="20.100000000000001" customHeight="1" x14ac:dyDescent="0.25">
      <c r="B14" s="73" t="s">
        <v>70</v>
      </c>
      <c r="C14" s="38">
        <v>42990</v>
      </c>
      <c r="D14" s="38">
        <v>43020.233591992961</v>
      </c>
      <c r="E14" s="19" t="s">
        <v>40</v>
      </c>
      <c r="F14" s="19" t="s">
        <v>36</v>
      </c>
      <c r="G14" s="19" t="s">
        <v>300</v>
      </c>
      <c r="H14" s="39">
        <v>1357</v>
      </c>
      <c r="I14" s="61">
        <f>IF(TbRegistroSaidas[[#This Row],[Data do Caixa Realizado]]="",0,MONTH(TbRegistroSaidas[[#This Row],[Data do Caixa Realizado]]))</f>
        <v>0</v>
      </c>
      <c r="J14" s="74">
        <f>IF(TbRegistroSaidas[[#This Row],[Data do Caixa Realizado]]="",0,YEAR(TbRegistroSaidas[[#This Row],[Data do Caixa Realizado]]))</f>
        <v>0</v>
      </c>
      <c r="K14" s="61">
        <f>IF(TbRegistroSaidas[[#This Row],[Data da Competência]]="",0,MONTH(TbRegistroSaidas[[#This Row],[Data da Competência]]))</f>
        <v>9</v>
      </c>
      <c r="L14" s="74">
        <f>IF(TbRegistroSaidas[[#This Row],[Data da Competência]]="",0,YEAR(TbRegistroSaidas[[#This Row],[Data da Competência]]))</f>
        <v>2017</v>
      </c>
    </row>
    <row r="15" spans="1:12" ht="20.100000000000001" customHeight="1" x14ac:dyDescent="0.25">
      <c r="B15" s="73">
        <v>43025.32782899923</v>
      </c>
      <c r="C15" s="38">
        <v>42991</v>
      </c>
      <c r="D15" s="38">
        <v>43025.32782899923</v>
      </c>
      <c r="E15" s="19" t="s">
        <v>40</v>
      </c>
      <c r="F15" s="19" t="s">
        <v>36</v>
      </c>
      <c r="G15" s="19" t="s">
        <v>301</v>
      </c>
      <c r="H15" s="39">
        <v>4739</v>
      </c>
      <c r="I15" s="61">
        <f>IF(TbRegistroSaidas[[#This Row],[Data do Caixa Realizado]]="",0,MONTH(TbRegistroSaidas[[#This Row],[Data do Caixa Realizado]]))</f>
        <v>10</v>
      </c>
      <c r="J15" s="74">
        <f>IF(TbRegistroSaidas[[#This Row],[Data do Caixa Realizado]]="",0,YEAR(TbRegistroSaidas[[#This Row],[Data do Caixa Realizado]]))</f>
        <v>2017</v>
      </c>
      <c r="K15" s="61">
        <f>IF(TbRegistroSaidas[[#This Row],[Data da Competência]]="",0,MONTH(TbRegistroSaidas[[#This Row],[Data da Competência]]))</f>
        <v>9</v>
      </c>
      <c r="L15" s="74">
        <f>IF(TbRegistroSaidas[[#This Row],[Data da Competência]]="",0,YEAR(TbRegistroSaidas[[#This Row],[Data da Competência]]))</f>
        <v>2017</v>
      </c>
    </row>
    <row r="16" spans="1:12" ht="20.100000000000001" customHeight="1" x14ac:dyDescent="0.25">
      <c r="B16" s="73">
        <v>43008.599150206064</v>
      </c>
      <c r="C16" s="38">
        <v>42992</v>
      </c>
      <c r="D16" s="38">
        <v>43008.599150206064</v>
      </c>
      <c r="E16" s="19" t="s">
        <v>40</v>
      </c>
      <c r="F16" s="19" t="s">
        <v>38</v>
      </c>
      <c r="G16" s="19" t="s">
        <v>302</v>
      </c>
      <c r="H16" s="39">
        <v>4675</v>
      </c>
      <c r="I16" s="61">
        <f>IF(TbRegistroSaidas[[#This Row],[Data do Caixa Realizado]]="",0,MONTH(TbRegistroSaidas[[#This Row],[Data do Caixa Realizado]]))</f>
        <v>9</v>
      </c>
      <c r="J16" s="74">
        <f>IF(TbRegistroSaidas[[#This Row],[Data do Caixa Realizado]]="",0,YEAR(TbRegistroSaidas[[#This Row],[Data do Caixa Realizado]]))</f>
        <v>2017</v>
      </c>
      <c r="K16" s="61">
        <f>IF(TbRegistroSaidas[[#This Row],[Data da Competência]]="",0,MONTH(TbRegistroSaidas[[#This Row],[Data da Competência]]))</f>
        <v>9</v>
      </c>
      <c r="L16" s="74">
        <f>IF(TbRegistroSaidas[[#This Row],[Data da Competência]]="",0,YEAR(TbRegistroSaidas[[#This Row],[Data da Competência]]))</f>
        <v>2017</v>
      </c>
    </row>
    <row r="17" spans="2:12" ht="20.100000000000001" customHeight="1" x14ac:dyDescent="0.25">
      <c r="B17" s="73">
        <v>43004.132052173023</v>
      </c>
      <c r="C17" s="38">
        <v>42997</v>
      </c>
      <c r="D17" s="38">
        <v>43004.132052173023</v>
      </c>
      <c r="E17" s="19" t="s">
        <v>40</v>
      </c>
      <c r="F17" s="19" t="s">
        <v>46</v>
      </c>
      <c r="G17" s="19" t="s">
        <v>303</v>
      </c>
      <c r="H17" s="39">
        <v>1797</v>
      </c>
      <c r="I17" s="61">
        <f>IF(TbRegistroSaidas[[#This Row],[Data do Caixa Realizado]]="",0,MONTH(TbRegistroSaidas[[#This Row],[Data do Caixa Realizado]]))</f>
        <v>9</v>
      </c>
      <c r="J17" s="74">
        <f>IF(TbRegistroSaidas[[#This Row],[Data do Caixa Realizado]]="",0,YEAR(TbRegistroSaidas[[#This Row],[Data do Caixa Realizado]]))</f>
        <v>2017</v>
      </c>
      <c r="K17" s="61">
        <f>IF(TbRegistroSaidas[[#This Row],[Data da Competência]]="",0,MONTH(TbRegistroSaidas[[#This Row],[Data da Competência]]))</f>
        <v>9</v>
      </c>
      <c r="L17" s="74">
        <f>IF(TbRegistroSaidas[[#This Row],[Data da Competência]]="",0,YEAR(TbRegistroSaidas[[#This Row],[Data da Competência]]))</f>
        <v>2017</v>
      </c>
    </row>
    <row r="18" spans="2:12" x14ac:dyDescent="0.25">
      <c r="B18" s="73">
        <v>43043.977578613987</v>
      </c>
      <c r="C18" s="38">
        <v>43002</v>
      </c>
      <c r="D18" s="38">
        <v>43043.977578613987</v>
      </c>
      <c r="E18" s="19" t="s">
        <v>40</v>
      </c>
      <c r="F18" s="19" t="s">
        <v>36</v>
      </c>
      <c r="G18" s="19" t="s">
        <v>304</v>
      </c>
      <c r="H18" s="39">
        <v>888</v>
      </c>
      <c r="I18" s="61">
        <f>IF(TbRegistroSaidas[[#This Row],[Data do Caixa Realizado]]="",0,MONTH(TbRegistroSaidas[[#This Row],[Data do Caixa Realizado]]))</f>
        <v>11</v>
      </c>
      <c r="J18" s="74">
        <f>IF(TbRegistroSaidas[[#This Row],[Data do Caixa Realizado]]="",0,YEAR(TbRegistroSaidas[[#This Row],[Data do Caixa Realizado]]))</f>
        <v>2017</v>
      </c>
      <c r="K18" s="61">
        <f>IF(TbRegistroSaidas[[#This Row],[Data da Competência]]="",0,MONTH(TbRegistroSaidas[[#This Row],[Data da Competência]]))</f>
        <v>9</v>
      </c>
      <c r="L18" s="74">
        <f>IF(TbRegistroSaidas[[#This Row],[Data da Competência]]="",0,YEAR(TbRegistroSaidas[[#This Row],[Data da Competência]]))</f>
        <v>2017</v>
      </c>
    </row>
    <row r="19" spans="2:12" x14ac:dyDescent="0.25">
      <c r="B19" s="73">
        <v>43015.898045269183</v>
      </c>
      <c r="C19" s="38">
        <v>43003</v>
      </c>
      <c r="D19" s="38">
        <v>43015.898045269183</v>
      </c>
      <c r="E19" s="19" t="s">
        <v>40</v>
      </c>
      <c r="F19" s="19" t="s">
        <v>46</v>
      </c>
      <c r="G19" s="19" t="s">
        <v>305</v>
      </c>
      <c r="H19" s="39">
        <v>2784</v>
      </c>
      <c r="I19" s="61">
        <f>IF(TbRegistroSaidas[[#This Row],[Data do Caixa Realizado]]="",0,MONTH(TbRegistroSaidas[[#This Row],[Data do Caixa Realizado]]))</f>
        <v>10</v>
      </c>
      <c r="J19" s="74">
        <f>IF(TbRegistroSaidas[[#This Row],[Data do Caixa Realizado]]="",0,YEAR(TbRegistroSaidas[[#This Row],[Data do Caixa Realizado]]))</f>
        <v>2017</v>
      </c>
      <c r="K19" s="61">
        <f>IF(TbRegistroSaidas[[#This Row],[Data da Competência]]="",0,MONTH(TbRegistroSaidas[[#This Row],[Data da Competência]]))</f>
        <v>9</v>
      </c>
      <c r="L19" s="74">
        <f>IF(TbRegistroSaidas[[#This Row],[Data da Competência]]="",0,YEAR(TbRegistroSaidas[[#This Row],[Data da Competência]]))</f>
        <v>2017</v>
      </c>
    </row>
    <row r="20" spans="2:12" x14ac:dyDescent="0.25">
      <c r="B20" s="73">
        <v>43010.944524159138</v>
      </c>
      <c r="C20" s="38">
        <v>43003</v>
      </c>
      <c r="D20" s="38">
        <v>43010.944524159138</v>
      </c>
      <c r="E20" s="19" t="s">
        <v>40</v>
      </c>
      <c r="F20" s="19" t="s">
        <v>35</v>
      </c>
      <c r="G20" s="19" t="s">
        <v>306</v>
      </c>
      <c r="H20" s="39">
        <v>707</v>
      </c>
      <c r="I20" s="61">
        <f>IF(TbRegistroSaidas[[#This Row],[Data do Caixa Realizado]]="",0,MONTH(TbRegistroSaidas[[#This Row],[Data do Caixa Realizado]]))</f>
        <v>10</v>
      </c>
      <c r="J20" s="74">
        <f>IF(TbRegistroSaidas[[#This Row],[Data do Caixa Realizado]]="",0,YEAR(TbRegistroSaidas[[#This Row],[Data do Caixa Realizado]]))</f>
        <v>2017</v>
      </c>
      <c r="K20" s="61">
        <f>IF(TbRegistroSaidas[[#This Row],[Data da Competência]]="",0,MONTH(TbRegistroSaidas[[#This Row],[Data da Competência]]))</f>
        <v>9</v>
      </c>
      <c r="L20" s="74">
        <f>IF(TbRegistroSaidas[[#This Row],[Data da Competência]]="",0,YEAR(TbRegistroSaidas[[#This Row],[Data da Competência]]))</f>
        <v>2017</v>
      </c>
    </row>
    <row r="21" spans="2:12" x14ac:dyDescent="0.25">
      <c r="B21" s="73">
        <v>43118.867552272008</v>
      </c>
      <c r="C21" s="38">
        <v>43006</v>
      </c>
      <c r="D21" s="38">
        <v>43042.600768911587</v>
      </c>
      <c r="E21" s="19" t="s">
        <v>40</v>
      </c>
      <c r="F21" s="19" t="s">
        <v>35</v>
      </c>
      <c r="G21" s="19" t="s">
        <v>307</v>
      </c>
      <c r="H21" s="39">
        <v>229</v>
      </c>
      <c r="I21" s="61">
        <f>IF(TbRegistroSaidas[[#This Row],[Data do Caixa Realizado]]="",0,MONTH(TbRegistroSaidas[[#This Row],[Data do Caixa Realizado]]))</f>
        <v>1</v>
      </c>
      <c r="J21" s="74">
        <f>IF(TbRegistroSaidas[[#This Row],[Data do Caixa Realizado]]="",0,YEAR(TbRegistroSaidas[[#This Row],[Data do Caixa Realizado]]))</f>
        <v>2018</v>
      </c>
      <c r="K21" s="61">
        <f>IF(TbRegistroSaidas[[#This Row],[Data da Competência]]="",0,MONTH(TbRegistroSaidas[[#This Row],[Data da Competência]]))</f>
        <v>9</v>
      </c>
      <c r="L21" s="74">
        <f>IF(TbRegistroSaidas[[#This Row],[Data da Competência]]="",0,YEAR(TbRegistroSaidas[[#This Row],[Data da Competência]]))</f>
        <v>2017</v>
      </c>
    </row>
    <row r="22" spans="2:12" x14ac:dyDescent="0.25">
      <c r="B22" s="73">
        <v>43059.310583292005</v>
      </c>
      <c r="C22" s="38">
        <v>43009</v>
      </c>
      <c r="D22" s="38">
        <v>43059.310583292005</v>
      </c>
      <c r="E22" s="19" t="s">
        <v>40</v>
      </c>
      <c r="F22" s="19" t="s">
        <v>46</v>
      </c>
      <c r="G22" s="19" t="s">
        <v>308</v>
      </c>
      <c r="H22" s="39">
        <v>2894</v>
      </c>
      <c r="I22" s="61">
        <f>IF(TbRegistroSaidas[[#This Row],[Data do Caixa Realizado]]="",0,MONTH(TbRegistroSaidas[[#This Row],[Data do Caixa Realizado]]))</f>
        <v>11</v>
      </c>
      <c r="J22" s="74">
        <f>IF(TbRegistroSaidas[[#This Row],[Data do Caixa Realizado]]="",0,YEAR(TbRegistroSaidas[[#This Row],[Data do Caixa Realizado]]))</f>
        <v>2017</v>
      </c>
      <c r="K22" s="61">
        <f>IF(TbRegistroSaidas[[#This Row],[Data da Competência]]="",0,MONTH(TbRegistroSaidas[[#This Row],[Data da Competência]]))</f>
        <v>10</v>
      </c>
      <c r="L22" s="74">
        <f>IF(TbRegistroSaidas[[#This Row],[Data da Competência]]="",0,YEAR(TbRegistroSaidas[[#This Row],[Data da Competência]]))</f>
        <v>2017</v>
      </c>
    </row>
    <row r="23" spans="2:12" x14ac:dyDescent="0.25">
      <c r="B23" s="73" t="s">
        <v>70</v>
      </c>
      <c r="C23" s="38">
        <v>43012</v>
      </c>
      <c r="D23" s="38">
        <v>43030.293823546323</v>
      </c>
      <c r="E23" s="19" t="s">
        <v>40</v>
      </c>
      <c r="F23" s="19" t="s">
        <v>36</v>
      </c>
      <c r="G23" s="19" t="s">
        <v>309</v>
      </c>
      <c r="H23" s="39">
        <v>4516</v>
      </c>
      <c r="I23" s="61">
        <f>IF(TbRegistroSaidas[[#This Row],[Data do Caixa Realizado]]="",0,MONTH(TbRegistroSaidas[[#This Row],[Data do Caixa Realizado]]))</f>
        <v>0</v>
      </c>
      <c r="J23" s="74">
        <f>IF(TbRegistroSaidas[[#This Row],[Data do Caixa Realizado]]="",0,YEAR(TbRegistroSaidas[[#This Row],[Data do Caixa Realizado]]))</f>
        <v>0</v>
      </c>
      <c r="K23" s="61">
        <f>IF(TbRegistroSaidas[[#This Row],[Data da Competência]]="",0,MONTH(TbRegistroSaidas[[#This Row],[Data da Competência]]))</f>
        <v>10</v>
      </c>
      <c r="L23" s="74">
        <f>IF(TbRegistroSaidas[[#This Row],[Data da Competência]]="",0,YEAR(TbRegistroSaidas[[#This Row],[Data da Competência]]))</f>
        <v>2017</v>
      </c>
    </row>
    <row r="24" spans="2:12" x14ac:dyDescent="0.25">
      <c r="B24" s="73">
        <v>43031.057901657718</v>
      </c>
      <c r="C24" s="38">
        <v>43014</v>
      </c>
      <c r="D24" s="38">
        <v>43031.057901657718</v>
      </c>
      <c r="E24" s="19" t="s">
        <v>40</v>
      </c>
      <c r="F24" s="19" t="s">
        <v>36</v>
      </c>
      <c r="G24" s="19" t="s">
        <v>310</v>
      </c>
      <c r="H24" s="39">
        <v>885</v>
      </c>
      <c r="I24" s="61">
        <f>IF(TbRegistroSaidas[[#This Row],[Data do Caixa Realizado]]="",0,MONTH(TbRegistroSaidas[[#This Row],[Data do Caixa Realizado]]))</f>
        <v>10</v>
      </c>
      <c r="J24" s="74">
        <f>IF(TbRegistroSaidas[[#This Row],[Data do Caixa Realizado]]="",0,YEAR(TbRegistroSaidas[[#This Row],[Data do Caixa Realizado]]))</f>
        <v>2017</v>
      </c>
      <c r="K24" s="61">
        <f>IF(TbRegistroSaidas[[#This Row],[Data da Competência]]="",0,MONTH(TbRegistroSaidas[[#This Row],[Data da Competência]]))</f>
        <v>10</v>
      </c>
      <c r="L24" s="74">
        <f>IF(TbRegistroSaidas[[#This Row],[Data da Competência]]="",0,YEAR(TbRegistroSaidas[[#This Row],[Data da Competência]]))</f>
        <v>2017</v>
      </c>
    </row>
    <row r="25" spans="2:12" x14ac:dyDescent="0.25">
      <c r="B25" s="73">
        <v>43051.580861965143</v>
      </c>
      <c r="C25" s="38">
        <v>43017</v>
      </c>
      <c r="D25" s="38">
        <v>43046.987199176881</v>
      </c>
      <c r="E25" s="19" t="s">
        <v>40</v>
      </c>
      <c r="F25" s="19" t="s">
        <v>34</v>
      </c>
      <c r="G25" s="19" t="s">
        <v>311</v>
      </c>
      <c r="H25" s="39">
        <v>1509</v>
      </c>
      <c r="I25" s="61">
        <f>IF(TbRegistroSaidas[[#This Row],[Data do Caixa Realizado]]="",0,MONTH(TbRegistroSaidas[[#This Row],[Data do Caixa Realizado]]))</f>
        <v>11</v>
      </c>
      <c r="J25" s="74">
        <f>IF(TbRegistroSaidas[[#This Row],[Data do Caixa Realizado]]="",0,YEAR(TbRegistroSaidas[[#This Row],[Data do Caixa Realizado]]))</f>
        <v>2017</v>
      </c>
      <c r="K25" s="61">
        <f>IF(TbRegistroSaidas[[#This Row],[Data da Competência]]="",0,MONTH(TbRegistroSaidas[[#This Row],[Data da Competência]]))</f>
        <v>10</v>
      </c>
      <c r="L25" s="74">
        <f>IF(TbRegistroSaidas[[#This Row],[Data da Competência]]="",0,YEAR(TbRegistroSaidas[[#This Row],[Data da Competência]]))</f>
        <v>2017</v>
      </c>
    </row>
    <row r="26" spans="2:12" x14ac:dyDescent="0.25">
      <c r="B26" s="73">
        <v>43134.239961092644</v>
      </c>
      <c r="C26" s="38">
        <v>43022</v>
      </c>
      <c r="D26" s="38">
        <v>43045.041972262814</v>
      </c>
      <c r="E26" s="19" t="s">
        <v>40</v>
      </c>
      <c r="F26" s="19" t="s">
        <v>46</v>
      </c>
      <c r="G26" s="19" t="s">
        <v>312</v>
      </c>
      <c r="H26" s="39">
        <v>145</v>
      </c>
      <c r="I26" s="61">
        <f>IF(TbRegistroSaidas[[#This Row],[Data do Caixa Realizado]]="",0,MONTH(TbRegistroSaidas[[#This Row],[Data do Caixa Realizado]]))</f>
        <v>2</v>
      </c>
      <c r="J26" s="74">
        <f>IF(TbRegistroSaidas[[#This Row],[Data do Caixa Realizado]]="",0,YEAR(TbRegistroSaidas[[#This Row],[Data do Caixa Realizado]]))</f>
        <v>2018</v>
      </c>
      <c r="K26" s="61">
        <f>IF(TbRegistroSaidas[[#This Row],[Data da Competência]]="",0,MONTH(TbRegistroSaidas[[#This Row],[Data da Competência]]))</f>
        <v>10</v>
      </c>
      <c r="L26" s="74">
        <f>IF(TbRegistroSaidas[[#This Row],[Data da Competência]]="",0,YEAR(TbRegistroSaidas[[#This Row],[Data da Competência]]))</f>
        <v>2017</v>
      </c>
    </row>
    <row r="27" spans="2:12" x14ac:dyDescent="0.25">
      <c r="B27" s="73">
        <v>43051.301144712357</v>
      </c>
      <c r="C27" s="38">
        <v>43024</v>
      </c>
      <c r="D27" s="38">
        <v>43031.245493844843</v>
      </c>
      <c r="E27" s="19" t="s">
        <v>40</v>
      </c>
      <c r="F27" s="19" t="s">
        <v>46</v>
      </c>
      <c r="G27" s="19" t="s">
        <v>313</v>
      </c>
      <c r="H27" s="39">
        <v>1311</v>
      </c>
      <c r="I27" s="61">
        <f>IF(TbRegistroSaidas[[#This Row],[Data do Caixa Realizado]]="",0,MONTH(TbRegistroSaidas[[#This Row],[Data do Caixa Realizado]]))</f>
        <v>11</v>
      </c>
      <c r="J27" s="74">
        <f>IF(TbRegistroSaidas[[#This Row],[Data do Caixa Realizado]]="",0,YEAR(TbRegistroSaidas[[#This Row],[Data do Caixa Realizado]]))</f>
        <v>2017</v>
      </c>
      <c r="K27" s="61">
        <f>IF(TbRegistroSaidas[[#This Row],[Data da Competência]]="",0,MONTH(TbRegistroSaidas[[#This Row],[Data da Competência]]))</f>
        <v>10</v>
      </c>
      <c r="L27" s="74">
        <f>IF(TbRegistroSaidas[[#This Row],[Data da Competência]]="",0,YEAR(TbRegistroSaidas[[#This Row],[Data da Competência]]))</f>
        <v>2017</v>
      </c>
    </row>
    <row r="28" spans="2:12" ht="17.100000000000001" customHeight="1" x14ac:dyDescent="0.25">
      <c r="B28" s="73">
        <v>43059.361635124777</v>
      </c>
      <c r="C28" s="38">
        <v>43026</v>
      </c>
      <c r="D28" s="38">
        <v>43059.361635124777</v>
      </c>
      <c r="E28" s="19" t="s">
        <v>40</v>
      </c>
      <c r="F28" s="19" t="s">
        <v>46</v>
      </c>
      <c r="G28" s="19" t="s">
        <v>314</v>
      </c>
      <c r="H28" s="39">
        <v>4182</v>
      </c>
      <c r="I28" s="61">
        <f>IF(TbRegistroSaidas[[#This Row],[Data do Caixa Realizado]]="",0,MONTH(TbRegistroSaidas[[#This Row],[Data do Caixa Realizado]]))</f>
        <v>11</v>
      </c>
      <c r="J28" s="74">
        <f>IF(TbRegistroSaidas[[#This Row],[Data do Caixa Realizado]]="",0,YEAR(TbRegistroSaidas[[#This Row],[Data do Caixa Realizado]]))</f>
        <v>2017</v>
      </c>
      <c r="K28" s="61">
        <f>IF(TbRegistroSaidas[[#This Row],[Data da Competência]]="",0,MONTH(TbRegistroSaidas[[#This Row],[Data da Competência]]))</f>
        <v>10</v>
      </c>
      <c r="L28" s="74">
        <f>IF(TbRegistroSaidas[[#This Row],[Data da Competência]]="",0,YEAR(TbRegistroSaidas[[#This Row],[Data da Competência]]))</f>
        <v>2017</v>
      </c>
    </row>
    <row r="29" spans="2:12" ht="17.100000000000001" customHeight="1" x14ac:dyDescent="0.25">
      <c r="B29" s="73">
        <v>43037.396901300337</v>
      </c>
      <c r="C29" s="38">
        <v>43032</v>
      </c>
      <c r="D29" s="38">
        <v>43037.396901300337</v>
      </c>
      <c r="E29" s="19" t="s">
        <v>40</v>
      </c>
      <c r="F29" s="19" t="s">
        <v>35</v>
      </c>
      <c r="G29" s="19" t="s">
        <v>315</v>
      </c>
      <c r="H29" s="39">
        <v>339</v>
      </c>
      <c r="I29" s="61">
        <f>IF(TbRegistroSaidas[[#This Row],[Data do Caixa Realizado]]="",0,MONTH(TbRegistroSaidas[[#This Row],[Data do Caixa Realizado]]))</f>
        <v>10</v>
      </c>
      <c r="J29" s="74">
        <f>IF(TbRegistroSaidas[[#This Row],[Data do Caixa Realizado]]="",0,YEAR(TbRegistroSaidas[[#This Row],[Data do Caixa Realizado]]))</f>
        <v>2017</v>
      </c>
      <c r="K29" s="61">
        <f>IF(TbRegistroSaidas[[#This Row],[Data da Competência]]="",0,MONTH(TbRegistroSaidas[[#This Row],[Data da Competência]]))</f>
        <v>10</v>
      </c>
      <c r="L29" s="74">
        <f>IF(TbRegistroSaidas[[#This Row],[Data da Competência]]="",0,YEAR(TbRegistroSaidas[[#This Row],[Data da Competência]]))</f>
        <v>2017</v>
      </c>
    </row>
    <row r="30" spans="2:12" ht="17.100000000000001" customHeight="1" x14ac:dyDescent="0.25">
      <c r="B30" s="73">
        <v>43130.980668733508</v>
      </c>
      <c r="C30" s="38">
        <v>43037</v>
      </c>
      <c r="D30" s="38">
        <v>43068.17516674153</v>
      </c>
      <c r="E30" s="19" t="s">
        <v>40</v>
      </c>
      <c r="F30" s="19" t="s">
        <v>34</v>
      </c>
      <c r="G30" s="19" t="s">
        <v>316</v>
      </c>
      <c r="H30" s="39">
        <v>1788</v>
      </c>
      <c r="I30" s="61">
        <f>IF(TbRegistroSaidas[[#This Row],[Data do Caixa Realizado]]="",0,MONTH(TbRegistroSaidas[[#This Row],[Data do Caixa Realizado]]))</f>
        <v>1</v>
      </c>
      <c r="J30" s="74">
        <f>IF(TbRegistroSaidas[[#This Row],[Data do Caixa Realizado]]="",0,YEAR(TbRegistroSaidas[[#This Row],[Data do Caixa Realizado]]))</f>
        <v>2018</v>
      </c>
      <c r="K30" s="61">
        <f>IF(TbRegistroSaidas[[#This Row],[Data da Competência]]="",0,MONTH(TbRegistroSaidas[[#This Row],[Data da Competência]]))</f>
        <v>10</v>
      </c>
      <c r="L30" s="74">
        <f>IF(TbRegistroSaidas[[#This Row],[Data da Competência]]="",0,YEAR(TbRegistroSaidas[[#This Row],[Data da Competência]]))</f>
        <v>2017</v>
      </c>
    </row>
    <row r="31" spans="2:12" ht="17.100000000000001" customHeight="1" x14ac:dyDescent="0.25">
      <c r="B31" s="73">
        <v>43089.045976990965</v>
      </c>
      <c r="C31" s="38">
        <v>43042</v>
      </c>
      <c r="D31" s="38">
        <v>43089.045976990965</v>
      </c>
      <c r="E31" s="19" t="s">
        <v>40</v>
      </c>
      <c r="F31" s="19" t="s">
        <v>36</v>
      </c>
      <c r="G31" s="19" t="s">
        <v>317</v>
      </c>
      <c r="H31" s="39">
        <v>1171</v>
      </c>
      <c r="I31" s="61">
        <f>IF(TbRegistroSaidas[[#This Row],[Data do Caixa Realizado]]="",0,MONTH(TbRegistroSaidas[[#This Row],[Data do Caixa Realizado]]))</f>
        <v>12</v>
      </c>
      <c r="J31" s="74">
        <f>IF(TbRegistroSaidas[[#This Row],[Data do Caixa Realizado]]="",0,YEAR(TbRegistroSaidas[[#This Row],[Data do Caixa Realizado]]))</f>
        <v>2017</v>
      </c>
      <c r="K31" s="61">
        <f>IF(TbRegistroSaidas[[#This Row],[Data da Competência]]="",0,MONTH(TbRegistroSaidas[[#This Row],[Data da Competência]]))</f>
        <v>11</v>
      </c>
      <c r="L31" s="74">
        <f>IF(TbRegistroSaidas[[#This Row],[Data da Competência]]="",0,YEAR(TbRegistroSaidas[[#This Row],[Data da Competência]]))</f>
        <v>2017</v>
      </c>
    </row>
    <row r="32" spans="2:12" ht="17.100000000000001" customHeight="1" x14ac:dyDescent="0.25">
      <c r="B32" s="73">
        <v>43053.799831016353</v>
      </c>
      <c r="C32" s="38">
        <v>43044</v>
      </c>
      <c r="D32" s="38">
        <v>43053.799831016353</v>
      </c>
      <c r="E32" s="19" t="s">
        <v>40</v>
      </c>
      <c r="F32" s="19" t="s">
        <v>46</v>
      </c>
      <c r="G32" s="19" t="s">
        <v>318</v>
      </c>
      <c r="H32" s="39">
        <v>4059</v>
      </c>
      <c r="I32" s="61">
        <f>IF(TbRegistroSaidas[[#This Row],[Data do Caixa Realizado]]="",0,MONTH(TbRegistroSaidas[[#This Row],[Data do Caixa Realizado]]))</f>
        <v>11</v>
      </c>
      <c r="J32" s="74">
        <f>IF(TbRegistroSaidas[[#This Row],[Data do Caixa Realizado]]="",0,YEAR(TbRegistroSaidas[[#This Row],[Data do Caixa Realizado]]))</f>
        <v>2017</v>
      </c>
      <c r="K32" s="61">
        <f>IF(TbRegistroSaidas[[#This Row],[Data da Competência]]="",0,MONTH(TbRegistroSaidas[[#This Row],[Data da Competência]]))</f>
        <v>11</v>
      </c>
      <c r="L32" s="74">
        <f>IF(TbRegistroSaidas[[#This Row],[Data da Competência]]="",0,YEAR(TbRegistroSaidas[[#This Row],[Data da Competência]]))</f>
        <v>2017</v>
      </c>
    </row>
    <row r="33" spans="2:12" ht="17.100000000000001" customHeight="1" x14ac:dyDescent="0.25">
      <c r="B33" s="73">
        <v>43080.068251063065</v>
      </c>
      <c r="C33" s="38">
        <v>43047</v>
      </c>
      <c r="D33" s="38">
        <v>43080.068251063065</v>
      </c>
      <c r="E33" s="19" t="s">
        <v>40</v>
      </c>
      <c r="F33" s="19" t="s">
        <v>38</v>
      </c>
      <c r="G33" s="19" t="s">
        <v>319</v>
      </c>
      <c r="H33" s="39">
        <v>4919</v>
      </c>
      <c r="I33" s="61">
        <f>IF(TbRegistroSaidas[[#This Row],[Data do Caixa Realizado]]="",0,MONTH(TbRegistroSaidas[[#This Row],[Data do Caixa Realizado]]))</f>
        <v>12</v>
      </c>
      <c r="J33" s="74">
        <f>IF(TbRegistroSaidas[[#This Row],[Data do Caixa Realizado]]="",0,YEAR(TbRegistroSaidas[[#This Row],[Data do Caixa Realizado]]))</f>
        <v>2017</v>
      </c>
      <c r="K33" s="61">
        <f>IF(TbRegistroSaidas[[#This Row],[Data da Competência]]="",0,MONTH(TbRegistroSaidas[[#This Row],[Data da Competência]]))</f>
        <v>11</v>
      </c>
      <c r="L33" s="74">
        <f>IF(TbRegistroSaidas[[#This Row],[Data da Competência]]="",0,YEAR(TbRegistroSaidas[[#This Row],[Data da Competência]]))</f>
        <v>2017</v>
      </c>
    </row>
    <row r="34" spans="2:12" ht="17.100000000000001" customHeight="1" x14ac:dyDescent="0.25">
      <c r="B34" s="73">
        <v>43097.450419750799</v>
      </c>
      <c r="C34" s="38">
        <v>43051</v>
      </c>
      <c r="D34" s="38">
        <v>43087.512329668702</v>
      </c>
      <c r="E34" s="19" t="s">
        <v>40</v>
      </c>
      <c r="F34" s="19" t="s">
        <v>46</v>
      </c>
      <c r="G34" s="19" t="s">
        <v>320</v>
      </c>
      <c r="H34" s="39">
        <v>3224</v>
      </c>
      <c r="I34" s="61">
        <f>IF(TbRegistroSaidas[[#This Row],[Data do Caixa Realizado]]="",0,MONTH(TbRegistroSaidas[[#This Row],[Data do Caixa Realizado]]))</f>
        <v>12</v>
      </c>
      <c r="J34" s="74">
        <f>IF(TbRegistroSaidas[[#This Row],[Data do Caixa Realizado]]="",0,YEAR(TbRegistroSaidas[[#This Row],[Data do Caixa Realizado]]))</f>
        <v>2017</v>
      </c>
      <c r="K34" s="61">
        <f>IF(TbRegistroSaidas[[#This Row],[Data da Competência]]="",0,MONTH(TbRegistroSaidas[[#This Row],[Data da Competência]]))</f>
        <v>11</v>
      </c>
      <c r="L34" s="74">
        <f>IF(TbRegistroSaidas[[#This Row],[Data da Competência]]="",0,YEAR(TbRegistroSaidas[[#This Row],[Data da Competência]]))</f>
        <v>2017</v>
      </c>
    </row>
    <row r="35" spans="2:12" ht="17.100000000000001" customHeight="1" x14ac:dyDescent="0.25">
      <c r="B35" s="73">
        <v>43095.145797073659</v>
      </c>
      <c r="C35" s="38">
        <v>43054</v>
      </c>
      <c r="D35" s="38">
        <v>43095.145797073659</v>
      </c>
      <c r="E35" s="19" t="s">
        <v>40</v>
      </c>
      <c r="F35" s="19" t="s">
        <v>36</v>
      </c>
      <c r="G35" s="19" t="s">
        <v>321</v>
      </c>
      <c r="H35" s="39">
        <v>3725</v>
      </c>
      <c r="I35" s="61">
        <f>IF(TbRegistroSaidas[[#This Row],[Data do Caixa Realizado]]="",0,MONTH(TbRegistroSaidas[[#This Row],[Data do Caixa Realizado]]))</f>
        <v>12</v>
      </c>
      <c r="J35" s="74">
        <f>IF(TbRegistroSaidas[[#This Row],[Data do Caixa Realizado]]="",0,YEAR(TbRegistroSaidas[[#This Row],[Data do Caixa Realizado]]))</f>
        <v>2017</v>
      </c>
      <c r="K35" s="61">
        <f>IF(TbRegistroSaidas[[#This Row],[Data da Competência]]="",0,MONTH(TbRegistroSaidas[[#This Row],[Data da Competência]]))</f>
        <v>11</v>
      </c>
      <c r="L35" s="74">
        <f>IF(TbRegistroSaidas[[#This Row],[Data da Competência]]="",0,YEAR(TbRegistroSaidas[[#This Row],[Data da Competência]]))</f>
        <v>2017</v>
      </c>
    </row>
    <row r="36" spans="2:12" ht="17.100000000000001" customHeight="1" x14ac:dyDescent="0.25">
      <c r="B36" s="73">
        <v>43085.287677276574</v>
      </c>
      <c r="C36" s="38">
        <v>43056</v>
      </c>
      <c r="D36" s="38">
        <v>43085.287677276574</v>
      </c>
      <c r="E36" s="19" t="s">
        <v>40</v>
      </c>
      <c r="F36" s="19" t="s">
        <v>36</v>
      </c>
      <c r="G36" s="19" t="s">
        <v>322</v>
      </c>
      <c r="H36" s="39">
        <v>312</v>
      </c>
      <c r="I36" s="61">
        <f>IF(TbRegistroSaidas[[#This Row],[Data do Caixa Realizado]]="",0,MONTH(TbRegistroSaidas[[#This Row],[Data do Caixa Realizado]]))</f>
        <v>12</v>
      </c>
      <c r="J36" s="74">
        <f>IF(TbRegistroSaidas[[#This Row],[Data do Caixa Realizado]]="",0,YEAR(TbRegistroSaidas[[#This Row],[Data do Caixa Realizado]]))</f>
        <v>2017</v>
      </c>
      <c r="K36" s="61">
        <f>IF(TbRegistroSaidas[[#This Row],[Data da Competência]]="",0,MONTH(TbRegistroSaidas[[#This Row],[Data da Competência]]))</f>
        <v>11</v>
      </c>
      <c r="L36" s="74">
        <f>IF(TbRegistroSaidas[[#This Row],[Data da Competência]]="",0,YEAR(TbRegistroSaidas[[#This Row],[Data da Competência]]))</f>
        <v>2017</v>
      </c>
    </row>
    <row r="37" spans="2:12" ht="17.100000000000001" customHeight="1" x14ac:dyDescent="0.25">
      <c r="B37" s="73">
        <v>43112.669025156058</v>
      </c>
      <c r="C37" s="38">
        <v>43057</v>
      </c>
      <c r="D37" s="38">
        <v>43112.669025156058</v>
      </c>
      <c r="E37" s="19" t="s">
        <v>40</v>
      </c>
      <c r="F37" s="19" t="s">
        <v>46</v>
      </c>
      <c r="G37" s="19" t="s">
        <v>323</v>
      </c>
      <c r="H37" s="39">
        <v>4773</v>
      </c>
      <c r="I37" s="61">
        <f>IF(TbRegistroSaidas[[#This Row],[Data do Caixa Realizado]]="",0,MONTH(TbRegistroSaidas[[#This Row],[Data do Caixa Realizado]]))</f>
        <v>1</v>
      </c>
      <c r="J37" s="74">
        <f>IF(TbRegistroSaidas[[#This Row],[Data do Caixa Realizado]]="",0,YEAR(TbRegistroSaidas[[#This Row],[Data do Caixa Realizado]]))</f>
        <v>2018</v>
      </c>
      <c r="K37" s="61">
        <f>IF(TbRegistroSaidas[[#This Row],[Data da Competência]]="",0,MONTH(TbRegistroSaidas[[#This Row],[Data da Competência]]))</f>
        <v>11</v>
      </c>
      <c r="L37" s="74">
        <f>IF(TbRegistroSaidas[[#This Row],[Data da Competência]]="",0,YEAR(TbRegistroSaidas[[#This Row],[Data da Competência]]))</f>
        <v>2017</v>
      </c>
    </row>
    <row r="38" spans="2:12" ht="17.100000000000001" customHeight="1" x14ac:dyDescent="0.25">
      <c r="B38" s="73">
        <v>43076.636591836308</v>
      </c>
      <c r="C38" s="38">
        <v>43058</v>
      </c>
      <c r="D38" s="38">
        <v>43076.636591836308</v>
      </c>
      <c r="E38" s="19" t="s">
        <v>40</v>
      </c>
      <c r="F38" s="19" t="s">
        <v>38</v>
      </c>
      <c r="G38" s="19" t="s">
        <v>324</v>
      </c>
      <c r="H38" s="39">
        <v>228</v>
      </c>
      <c r="I38" s="61">
        <f>IF(TbRegistroSaidas[[#This Row],[Data do Caixa Realizado]]="",0,MONTH(TbRegistroSaidas[[#This Row],[Data do Caixa Realizado]]))</f>
        <v>12</v>
      </c>
      <c r="J38" s="74">
        <f>IF(TbRegistroSaidas[[#This Row],[Data do Caixa Realizado]]="",0,YEAR(TbRegistroSaidas[[#This Row],[Data do Caixa Realizado]]))</f>
        <v>2017</v>
      </c>
      <c r="K38" s="61">
        <f>IF(TbRegistroSaidas[[#This Row],[Data da Competência]]="",0,MONTH(TbRegistroSaidas[[#This Row],[Data da Competência]]))</f>
        <v>11</v>
      </c>
      <c r="L38" s="74">
        <f>IF(TbRegistroSaidas[[#This Row],[Data da Competência]]="",0,YEAR(TbRegistroSaidas[[#This Row],[Data da Competência]]))</f>
        <v>2017</v>
      </c>
    </row>
    <row r="39" spans="2:12" ht="17.100000000000001" customHeight="1" x14ac:dyDescent="0.25">
      <c r="B39" s="73">
        <v>43097.776800296095</v>
      </c>
      <c r="C39" s="38">
        <v>43061</v>
      </c>
      <c r="D39" s="38">
        <v>43097.776800296095</v>
      </c>
      <c r="E39" s="19" t="s">
        <v>40</v>
      </c>
      <c r="F39" s="19" t="s">
        <v>46</v>
      </c>
      <c r="G39" s="19" t="s">
        <v>325</v>
      </c>
      <c r="H39" s="39">
        <v>450</v>
      </c>
      <c r="I39" s="61">
        <f>IF(TbRegistroSaidas[[#This Row],[Data do Caixa Realizado]]="",0,MONTH(TbRegistroSaidas[[#This Row],[Data do Caixa Realizado]]))</f>
        <v>12</v>
      </c>
      <c r="J39" s="74">
        <f>IF(TbRegistroSaidas[[#This Row],[Data do Caixa Realizado]]="",0,YEAR(TbRegistroSaidas[[#This Row],[Data do Caixa Realizado]]))</f>
        <v>2017</v>
      </c>
      <c r="K39" s="61">
        <f>IF(TbRegistroSaidas[[#This Row],[Data da Competência]]="",0,MONTH(TbRegistroSaidas[[#This Row],[Data da Competência]]))</f>
        <v>11</v>
      </c>
      <c r="L39" s="74">
        <f>IF(TbRegistroSaidas[[#This Row],[Data da Competência]]="",0,YEAR(TbRegistroSaidas[[#This Row],[Data da Competência]]))</f>
        <v>2017</v>
      </c>
    </row>
    <row r="40" spans="2:12" ht="17.100000000000001" customHeight="1" x14ac:dyDescent="0.25">
      <c r="B40" s="73" t="s">
        <v>70</v>
      </c>
      <c r="C40" s="38">
        <v>43062</v>
      </c>
      <c r="D40" s="38">
        <v>43103.4086174822</v>
      </c>
      <c r="E40" s="19" t="s">
        <v>40</v>
      </c>
      <c r="F40" s="19" t="s">
        <v>46</v>
      </c>
      <c r="G40" s="19" t="s">
        <v>326</v>
      </c>
      <c r="H40" s="39">
        <v>1155</v>
      </c>
      <c r="I40" s="61">
        <f>IF(TbRegistroSaidas[[#This Row],[Data do Caixa Realizado]]="",0,MONTH(TbRegistroSaidas[[#This Row],[Data do Caixa Realizado]]))</f>
        <v>0</v>
      </c>
      <c r="J40" s="74">
        <f>IF(TbRegistroSaidas[[#This Row],[Data do Caixa Realizado]]="",0,YEAR(TbRegistroSaidas[[#This Row],[Data do Caixa Realizado]]))</f>
        <v>0</v>
      </c>
      <c r="K40" s="61">
        <f>IF(TbRegistroSaidas[[#This Row],[Data da Competência]]="",0,MONTH(TbRegistroSaidas[[#This Row],[Data da Competência]]))</f>
        <v>11</v>
      </c>
      <c r="L40" s="74">
        <f>IF(TbRegistroSaidas[[#This Row],[Data da Competência]]="",0,YEAR(TbRegistroSaidas[[#This Row],[Data da Competência]]))</f>
        <v>2017</v>
      </c>
    </row>
    <row r="41" spans="2:12" ht="17.100000000000001" customHeight="1" x14ac:dyDescent="0.25">
      <c r="B41" s="73" t="s">
        <v>70</v>
      </c>
      <c r="C41" s="38">
        <v>43069</v>
      </c>
      <c r="D41" s="38">
        <v>43070.024697534791</v>
      </c>
      <c r="E41" s="19" t="s">
        <v>40</v>
      </c>
      <c r="F41" s="19" t="s">
        <v>46</v>
      </c>
      <c r="G41" s="19" t="s">
        <v>295</v>
      </c>
      <c r="H41" s="39">
        <v>1967</v>
      </c>
      <c r="I41" s="61">
        <f>IF(TbRegistroSaidas[[#This Row],[Data do Caixa Realizado]]="",0,MONTH(TbRegistroSaidas[[#This Row],[Data do Caixa Realizado]]))</f>
        <v>0</v>
      </c>
      <c r="J41" s="74">
        <f>IF(TbRegistroSaidas[[#This Row],[Data do Caixa Realizado]]="",0,YEAR(TbRegistroSaidas[[#This Row],[Data do Caixa Realizado]]))</f>
        <v>0</v>
      </c>
      <c r="K41" s="61">
        <f>IF(TbRegistroSaidas[[#This Row],[Data da Competência]]="",0,MONTH(TbRegistroSaidas[[#This Row],[Data da Competência]]))</f>
        <v>11</v>
      </c>
      <c r="L41" s="74">
        <f>IF(TbRegistroSaidas[[#This Row],[Data da Competência]]="",0,YEAR(TbRegistroSaidas[[#This Row],[Data da Competência]]))</f>
        <v>2017</v>
      </c>
    </row>
    <row r="42" spans="2:12" ht="17.100000000000001" customHeight="1" x14ac:dyDescent="0.25">
      <c r="B42" s="73">
        <v>43159.922520357031</v>
      </c>
      <c r="C42" s="38">
        <v>43070</v>
      </c>
      <c r="D42" s="38">
        <v>43096.096100611438</v>
      </c>
      <c r="E42" s="19" t="s">
        <v>40</v>
      </c>
      <c r="F42" s="19" t="s">
        <v>34</v>
      </c>
      <c r="G42" s="19" t="s">
        <v>327</v>
      </c>
      <c r="H42" s="39">
        <v>2741</v>
      </c>
      <c r="I42" s="61">
        <f>IF(TbRegistroSaidas[[#This Row],[Data do Caixa Realizado]]="",0,MONTH(TbRegistroSaidas[[#This Row],[Data do Caixa Realizado]]))</f>
        <v>2</v>
      </c>
      <c r="J42" s="74">
        <f>IF(TbRegistroSaidas[[#This Row],[Data do Caixa Realizado]]="",0,YEAR(TbRegistroSaidas[[#This Row],[Data do Caixa Realizado]]))</f>
        <v>2018</v>
      </c>
      <c r="K42" s="61">
        <f>IF(TbRegistroSaidas[[#This Row],[Data da Competência]]="",0,MONTH(TbRegistroSaidas[[#This Row],[Data da Competência]]))</f>
        <v>12</v>
      </c>
      <c r="L42" s="74">
        <f>IF(TbRegistroSaidas[[#This Row],[Data da Competência]]="",0,YEAR(TbRegistroSaidas[[#This Row],[Data da Competência]]))</f>
        <v>2017</v>
      </c>
    </row>
    <row r="43" spans="2:12" ht="17.100000000000001" customHeight="1" x14ac:dyDescent="0.25">
      <c r="B43" s="73">
        <v>43125.34551811625</v>
      </c>
      <c r="C43" s="38">
        <v>43071</v>
      </c>
      <c r="D43" s="38">
        <v>43125.34551811625</v>
      </c>
      <c r="E43" s="19" t="s">
        <v>40</v>
      </c>
      <c r="F43" s="19" t="s">
        <v>35</v>
      </c>
      <c r="G43" s="19" t="s">
        <v>328</v>
      </c>
      <c r="H43" s="39">
        <v>1130</v>
      </c>
      <c r="I43" s="61">
        <f>IF(TbRegistroSaidas[[#This Row],[Data do Caixa Realizado]]="",0,MONTH(TbRegistroSaidas[[#This Row],[Data do Caixa Realizado]]))</f>
        <v>1</v>
      </c>
      <c r="J43" s="74">
        <f>IF(TbRegistroSaidas[[#This Row],[Data do Caixa Realizado]]="",0,YEAR(TbRegistroSaidas[[#This Row],[Data do Caixa Realizado]]))</f>
        <v>2018</v>
      </c>
      <c r="K43" s="61">
        <f>IF(TbRegistroSaidas[[#This Row],[Data da Competência]]="",0,MONTH(TbRegistroSaidas[[#This Row],[Data da Competência]]))</f>
        <v>12</v>
      </c>
      <c r="L43" s="74">
        <f>IF(TbRegistroSaidas[[#This Row],[Data da Competência]]="",0,YEAR(TbRegistroSaidas[[#This Row],[Data da Competência]]))</f>
        <v>2017</v>
      </c>
    </row>
    <row r="44" spans="2:12" ht="17.100000000000001" customHeight="1" x14ac:dyDescent="0.25">
      <c r="B44" s="73">
        <v>43118.533892290689</v>
      </c>
      <c r="C44" s="38">
        <v>43075</v>
      </c>
      <c r="D44" s="38">
        <v>43118.533892290689</v>
      </c>
      <c r="E44" s="19" t="s">
        <v>40</v>
      </c>
      <c r="F44" s="19" t="s">
        <v>36</v>
      </c>
      <c r="G44" s="19" t="s">
        <v>329</v>
      </c>
      <c r="H44" s="39">
        <v>4835</v>
      </c>
      <c r="I44" s="61">
        <f>IF(TbRegistroSaidas[[#This Row],[Data do Caixa Realizado]]="",0,MONTH(TbRegistroSaidas[[#This Row],[Data do Caixa Realizado]]))</f>
        <v>1</v>
      </c>
      <c r="J44" s="74">
        <f>IF(TbRegistroSaidas[[#This Row],[Data do Caixa Realizado]]="",0,YEAR(TbRegistroSaidas[[#This Row],[Data do Caixa Realizado]]))</f>
        <v>2018</v>
      </c>
      <c r="K44" s="61">
        <f>IF(TbRegistroSaidas[[#This Row],[Data da Competência]]="",0,MONTH(TbRegistroSaidas[[#This Row],[Data da Competência]]))</f>
        <v>12</v>
      </c>
      <c r="L44" s="74">
        <f>IF(TbRegistroSaidas[[#This Row],[Data da Competência]]="",0,YEAR(TbRegistroSaidas[[#This Row],[Data da Competência]]))</f>
        <v>2017</v>
      </c>
    </row>
    <row r="45" spans="2:12" ht="17.100000000000001" customHeight="1" x14ac:dyDescent="0.25">
      <c r="B45" s="73">
        <v>43129.076273391656</v>
      </c>
      <c r="C45" s="38">
        <v>43077</v>
      </c>
      <c r="D45" s="38">
        <v>43129.076273391656</v>
      </c>
      <c r="E45" s="19" t="s">
        <v>40</v>
      </c>
      <c r="F45" s="19" t="s">
        <v>34</v>
      </c>
      <c r="G45" s="19" t="s">
        <v>291</v>
      </c>
      <c r="H45" s="39">
        <v>1411</v>
      </c>
      <c r="I45" s="61">
        <f>IF(TbRegistroSaidas[[#This Row],[Data do Caixa Realizado]]="",0,MONTH(TbRegistroSaidas[[#This Row],[Data do Caixa Realizado]]))</f>
        <v>1</v>
      </c>
      <c r="J45" s="74">
        <f>IF(TbRegistroSaidas[[#This Row],[Data do Caixa Realizado]]="",0,YEAR(TbRegistroSaidas[[#This Row],[Data do Caixa Realizado]]))</f>
        <v>2018</v>
      </c>
      <c r="K45" s="61">
        <f>IF(TbRegistroSaidas[[#This Row],[Data da Competência]]="",0,MONTH(TbRegistroSaidas[[#This Row],[Data da Competência]]))</f>
        <v>12</v>
      </c>
      <c r="L45" s="74">
        <f>IF(TbRegistroSaidas[[#This Row],[Data da Competência]]="",0,YEAR(TbRegistroSaidas[[#This Row],[Data da Competência]]))</f>
        <v>2017</v>
      </c>
    </row>
    <row r="46" spans="2:12" ht="17.100000000000001" customHeight="1" x14ac:dyDescent="0.25">
      <c r="B46" s="73">
        <v>43099.632017726879</v>
      </c>
      <c r="C46" s="38">
        <v>43079</v>
      </c>
      <c r="D46" s="38">
        <v>43099.632017726879</v>
      </c>
      <c r="E46" s="19" t="s">
        <v>40</v>
      </c>
      <c r="F46" s="19" t="s">
        <v>46</v>
      </c>
      <c r="G46" s="19" t="s">
        <v>330</v>
      </c>
      <c r="H46" s="39">
        <v>457</v>
      </c>
      <c r="I46" s="61">
        <f>IF(TbRegistroSaidas[[#This Row],[Data do Caixa Realizado]]="",0,MONTH(TbRegistroSaidas[[#This Row],[Data do Caixa Realizado]]))</f>
        <v>12</v>
      </c>
      <c r="J46" s="74">
        <f>IF(TbRegistroSaidas[[#This Row],[Data do Caixa Realizado]]="",0,YEAR(TbRegistroSaidas[[#This Row],[Data do Caixa Realizado]]))</f>
        <v>2017</v>
      </c>
      <c r="K46" s="61">
        <f>IF(TbRegistroSaidas[[#This Row],[Data da Competência]]="",0,MONTH(TbRegistroSaidas[[#This Row],[Data da Competência]]))</f>
        <v>12</v>
      </c>
      <c r="L46" s="74">
        <f>IF(TbRegistroSaidas[[#This Row],[Data da Competência]]="",0,YEAR(TbRegistroSaidas[[#This Row],[Data da Competência]]))</f>
        <v>2017</v>
      </c>
    </row>
    <row r="47" spans="2:12" ht="17.100000000000001" customHeight="1" x14ac:dyDescent="0.25">
      <c r="B47" s="73">
        <v>43142.610706080763</v>
      </c>
      <c r="C47" s="38">
        <v>43084</v>
      </c>
      <c r="D47" s="38">
        <v>43142.610706080763</v>
      </c>
      <c r="E47" s="19" t="s">
        <v>40</v>
      </c>
      <c r="F47" s="19" t="s">
        <v>35</v>
      </c>
      <c r="G47" s="19" t="s">
        <v>331</v>
      </c>
      <c r="H47" s="39">
        <v>2623</v>
      </c>
      <c r="I47" s="61">
        <f>IF(TbRegistroSaidas[[#This Row],[Data do Caixa Realizado]]="",0,MONTH(TbRegistroSaidas[[#This Row],[Data do Caixa Realizado]]))</f>
        <v>2</v>
      </c>
      <c r="J47" s="74">
        <f>IF(TbRegistroSaidas[[#This Row],[Data do Caixa Realizado]]="",0,YEAR(TbRegistroSaidas[[#This Row],[Data do Caixa Realizado]]))</f>
        <v>2018</v>
      </c>
      <c r="K47" s="61">
        <f>IF(TbRegistroSaidas[[#This Row],[Data da Competência]]="",0,MONTH(TbRegistroSaidas[[#This Row],[Data da Competência]]))</f>
        <v>12</v>
      </c>
      <c r="L47" s="74">
        <f>IF(TbRegistroSaidas[[#This Row],[Data da Competência]]="",0,YEAR(TbRegistroSaidas[[#This Row],[Data da Competência]]))</f>
        <v>2017</v>
      </c>
    </row>
    <row r="48" spans="2:12" ht="17.100000000000001" customHeight="1" x14ac:dyDescent="0.25">
      <c r="B48" s="73">
        <v>43098.200846805485</v>
      </c>
      <c r="C48" s="38">
        <v>43086</v>
      </c>
      <c r="D48" s="38">
        <v>43098.200846805485</v>
      </c>
      <c r="E48" s="19" t="s">
        <v>40</v>
      </c>
      <c r="F48" s="19" t="s">
        <v>34</v>
      </c>
      <c r="G48" s="19" t="s">
        <v>332</v>
      </c>
      <c r="H48" s="39">
        <v>3440</v>
      </c>
      <c r="I48" s="61">
        <f>IF(TbRegistroSaidas[[#This Row],[Data do Caixa Realizado]]="",0,MONTH(TbRegistroSaidas[[#This Row],[Data do Caixa Realizado]]))</f>
        <v>12</v>
      </c>
      <c r="J48" s="74">
        <f>IF(TbRegistroSaidas[[#This Row],[Data do Caixa Realizado]]="",0,YEAR(TbRegistroSaidas[[#This Row],[Data do Caixa Realizado]]))</f>
        <v>2017</v>
      </c>
      <c r="K48" s="61">
        <f>IF(TbRegistroSaidas[[#This Row],[Data da Competência]]="",0,MONTH(TbRegistroSaidas[[#This Row],[Data da Competência]]))</f>
        <v>12</v>
      </c>
      <c r="L48" s="74">
        <f>IF(TbRegistroSaidas[[#This Row],[Data da Competência]]="",0,YEAR(TbRegistroSaidas[[#This Row],[Data da Competência]]))</f>
        <v>2017</v>
      </c>
    </row>
    <row r="49" spans="2:12" ht="17.100000000000001" customHeight="1" x14ac:dyDescent="0.25">
      <c r="B49" s="73">
        <v>43111.046742717648</v>
      </c>
      <c r="C49" s="38">
        <v>43089</v>
      </c>
      <c r="D49" s="38">
        <v>43111.046742717648</v>
      </c>
      <c r="E49" s="19" t="s">
        <v>40</v>
      </c>
      <c r="F49" s="19" t="s">
        <v>46</v>
      </c>
      <c r="G49" s="19" t="s">
        <v>333</v>
      </c>
      <c r="H49" s="39">
        <v>3993</v>
      </c>
      <c r="I49" s="61">
        <f>IF(TbRegistroSaidas[[#This Row],[Data do Caixa Realizado]]="",0,MONTH(TbRegistroSaidas[[#This Row],[Data do Caixa Realizado]]))</f>
        <v>1</v>
      </c>
      <c r="J49" s="74">
        <f>IF(TbRegistroSaidas[[#This Row],[Data do Caixa Realizado]]="",0,YEAR(TbRegistroSaidas[[#This Row],[Data do Caixa Realizado]]))</f>
        <v>2018</v>
      </c>
      <c r="K49" s="61">
        <f>IF(TbRegistroSaidas[[#This Row],[Data da Competência]]="",0,MONTH(TbRegistroSaidas[[#This Row],[Data da Competência]]))</f>
        <v>12</v>
      </c>
      <c r="L49" s="74">
        <f>IF(TbRegistroSaidas[[#This Row],[Data da Competência]]="",0,YEAR(TbRegistroSaidas[[#This Row],[Data da Competência]]))</f>
        <v>2017</v>
      </c>
    </row>
    <row r="50" spans="2:12" ht="17.100000000000001" customHeight="1" x14ac:dyDescent="0.25">
      <c r="B50" s="73">
        <v>43148.048932403181</v>
      </c>
      <c r="C50" s="38">
        <v>43090</v>
      </c>
      <c r="D50" s="38">
        <v>43148.048932403181</v>
      </c>
      <c r="E50" s="19" t="s">
        <v>40</v>
      </c>
      <c r="F50" s="19" t="s">
        <v>46</v>
      </c>
      <c r="G50" s="19" t="s">
        <v>334</v>
      </c>
      <c r="H50" s="39">
        <v>3273</v>
      </c>
      <c r="I50" s="61">
        <f>IF(TbRegistroSaidas[[#This Row],[Data do Caixa Realizado]]="",0,MONTH(TbRegistroSaidas[[#This Row],[Data do Caixa Realizado]]))</f>
        <v>2</v>
      </c>
      <c r="J50" s="74">
        <f>IF(TbRegistroSaidas[[#This Row],[Data do Caixa Realizado]]="",0,YEAR(TbRegistroSaidas[[#This Row],[Data do Caixa Realizado]]))</f>
        <v>2018</v>
      </c>
      <c r="K50" s="61">
        <f>IF(TbRegistroSaidas[[#This Row],[Data da Competência]]="",0,MONTH(TbRegistroSaidas[[#This Row],[Data da Competência]]))</f>
        <v>12</v>
      </c>
      <c r="L50" s="74">
        <f>IF(TbRegistroSaidas[[#This Row],[Data da Competência]]="",0,YEAR(TbRegistroSaidas[[#This Row],[Data da Competência]]))</f>
        <v>2017</v>
      </c>
    </row>
    <row r="51" spans="2:12" ht="17.100000000000001" customHeight="1" x14ac:dyDescent="0.25">
      <c r="B51" s="73">
        <v>43135.265910262075</v>
      </c>
      <c r="C51" s="38">
        <v>43094</v>
      </c>
      <c r="D51" s="38">
        <v>43135.265910262075</v>
      </c>
      <c r="E51" s="19" t="s">
        <v>40</v>
      </c>
      <c r="F51" s="19" t="s">
        <v>34</v>
      </c>
      <c r="G51" s="19" t="s">
        <v>335</v>
      </c>
      <c r="H51" s="39">
        <v>4494</v>
      </c>
      <c r="I51" s="61">
        <f>IF(TbRegistroSaidas[[#This Row],[Data do Caixa Realizado]]="",0,MONTH(TbRegistroSaidas[[#This Row],[Data do Caixa Realizado]]))</f>
        <v>2</v>
      </c>
      <c r="J51" s="74">
        <f>IF(TbRegistroSaidas[[#This Row],[Data do Caixa Realizado]]="",0,YEAR(TbRegistroSaidas[[#This Row],[Data do Caixa Realizado]]))</f>
        <v>2018</v>
      </c>
      <c r="K51" s="61">
        <f>IF(TbRegistroSaidas[[#This Row],[Data da Competência]]="",0,MONTH(TbRegistroSaidas[[#This Row],[Data da Competência]]))</f>
        <v>12</v>
      </c>
      <c r="L51" s="74">
        <f>IF(TbRegistroSaidas[[#This Row],[Data da Competência]]="",0,YEAR(TbRegistroSaidas[[#This Row],[Data da Competência]]))</f>
        <v>2017</v>
      </c>
    </row>
    <row r="52" spans="2:12" ht="17.100000000000001" customHeight="1" x14ac:dyDescent="0.25">
      <c r="B52" s="73">
        <v>43124.925483598126</v>
      </c>
      <c r="C52" s="38">
        <v>43096</v>
      </c>
      <c r="D52" s="38">
        <v>43124.925483598126</v>
      </c>
      <c r="E52" s="19" t="s">
        <v>40</v>
      </c>
      <c r="F52" s="19" t="s">
        <v>38</v>
      </c>
      <c r="G52" s="19" t="s">
        <v>336</v>
      </c>
      <c r="H52" s="39">
        <v>2511</v>
      </c>
      <c r="I52" s="61">
        <f>IF(TbRegistroSaidas[[#This Row],[Data do Caixa Realizado]]="",0,MONTH(TbRegistroSaidas[[#This Row],[Data do Caixa Realizado]]))</f>
        <v>1</v>
      </c>
      <c r="J52" s="74">
        <f>IF(TbRegistroSaidas[[#This Row],[Data do Caixa Realizado]]="",0,YEAR(TbRegistroSaidas[[#This Row],[Data do Caixa Realizado]]))</f>
        <v>2018</v>
      </c>
      <c r="K52" s="61">
        <f>IF(TbRegistroSaidas[[#This Row],[Data da Competência]]="",0,MONTH(TbRegistroSaidas[[#This Row],[Data da Competência]]))</f>
        <v>12</v>
      </c>
      <c r="L52" s="74">
        <f>IF(TbRegistroSaidas[[#This Row],[Data da Competência]]="",0,YEAR(TbRegistroSaidas[[#This Row],[Data da Competência]]))</f>
        <v>2017</v>
      </c>
    </row>
    <row r="53" spans="2:12" ht="17.100000000000001" customHeight="1" x14ac:dyDescent="0.25">
      <c r="B53" s="73">
        <v>43143.989919163403</v>
      </c>
      <c r="C53" s="38">
        <v>43098</v>
      </c>
      <c r="D53" s="38">
        <v>43143.989919163403</v>
      </c>
      <c r="E53" s="19" t="s">
        <v>40</v>
      </c>
      <c r="F53" s="19" t="s">
        <v>35</v>
      </c>
      <c r="G53" s="19" t="s">
        <v>337</v>
      </c>
      <c r="H53" s="39">
        <v>2015</v>
      </c>
      <c r="I53" s="61">
        <f>IF(TbRegistroSaidas[[#This Row],[Data do Caixa Realizado]]="",0,MONTH(TbRegistroSaidas[[#This Row],[Data do Caixa Realizado]]))</f>
        <v>2</v>
      </c>
      <c r="J53" s="74">
        <f>IF(TbRegistroSaidas[[#This Row],[Data do Caixa Realizado]]="",0,YEAR(TbRegistroSaidas[[#This Row],[Data do Caixa Realizado]]))</f>
        <v>2018</v>
      </c>
      <c r="K53" s="61">
        <f>IF(TbRegistroSaidas[[#This Row],[Data da Competência]]="",0,MONTH(TbRegistroSaidas[[#This Row],[Data da Competência]]))</f>
        <v>12</v>
      </c>
      <c r="L53" s="74">
        <f>IF(TbRegistroSaidas[[#This Row],[Data da Competência]]="",0,YEAR(TbRegistroSaidas[[#This Row],[Data da Competência]]))</f>
        <v>2017</v>
      </c>
    </row>
    <row r="54" spans="2:12" ht="17.100000000000001" customHeight="1" x14ac:dyDescent="0.25">
      <c r="B54" s="73">
        <v>43180.312256585908</v>
      </c>
      <c r="C54" s="38">
        <v>43100</v>
      </c>
      <c r="D54" s="38">
        <v>43151.353970851676</v>
      </c>
      <c r="E54" s="19" t="s">
        <v>40</v>
      </c>
      <c r="F54" s="19" t="s">
        <v>36</v>
      </c>
      <c r="G54" s="19" t="s">
        <v>338</v>
      </c>
      <c r="H54" s="39">
        <v>3413</v>
      </c>
      <c r="I54" s="61">
        <f>IF(TbRegistroSaidas[[#This Row],[Data do Caixa Realizado]]="",0,MONTH(TbRegistroSaidas[[#This Row],[Data do Caixa Realizado]]))</f>
        <v>3</v>
      </c>
      <c r="J54" s="74">
        <f>IF(TbRegistroSaidas[[#This Row],[Data do Caixa Realizado]]="",0,YEAR(TbRegistroSaidas[[#This Row],[Data do Caixa Realizado]]))</f>
        <v>2018</v>
      </c>
      <c r="K54" s="61">
        <f>IF(TbRegistroSaidas[[#This Row],[Data da Competência]]="",0,MONTH(TbRegistroSaidas[[#This Row],[Data da Competência]]))</f>
        <v>12</v>
      </c>
      <c r="L54" s="74">
        <f>IF(TbRegistroSaidas[[#This Row],[Data da Competência]]="",0,YEAR(TbRegistroSaidas[[#This Row],[Data da Competência]]))</f>
        <v>2017</v>
      </c>
    </row>
    <row r="55" spans="2:12" ht="17.100000000000001" customHeight="1" x14ac:dyDescent="0.25">
      <c r="B55" s="73">
        <v>43144.795115927831</v>
      </c>
      <c r="C55" s="38">
        <v>43103</v>
      </c>
      <c r="D55" s="38">
        <v>43108.84859147996</v>
      </c>
      <c r="E55" s="19" t="s">
        <v>40</v>
      </c>
      <c r="F55" s="19" t="s">
        <v>38</v>
      </c>
      <c r="G55" s="19" t="s">
        <v>339</v>
      </c>
      <c r="H55" s="39">
        <v>4087</v>
      </c>
      <c r="I55" s="61">
        <f>IF(TbRegistroSaidas[[#This Row],[Data do Caixa Realizado]]="",0,MONTH(TbRegistroSaidas[[#This Row],[Data do Caixa Realizado]]))</f>
        <v>2</v>
      </c>
      <c r="J55" s="74">
        <f>IF(TbRegistroSaidas[[#This Row],[Data do Caixa Realizado]]="",0,YEAR(TbRegistroSaidas[[#This Row],[Data do Caixa Realizado]]))</f>
        <v>2018</v>
      </c>
      <c r="K55" s="61">
        <f>IF(TbRegistroSaidas[[#This Row],[Data da Competência]]="",0,MONTH(TbRegistroSaidas[[#This Row],[Data da Competência]]))</f>
        <v>1</v>
      </c>
      <c r="L55" s="74">
        <f>IF(TbRegistroSaidas[[#This Row],[Data da Competência]]="",0,YEAR(TbRegistroSaidas[[#This Row],[Data da Competência]]))</f>
        <v>2018</v>
      </c>
    </row>
    <row r="56" spans="2:12" ht="17.100000000000001" customHeight="1" x14ac:dyDescent="0.25">
      <c r="B56" s="73">
        <v>43117.371907988454</v>
      </c>
      <c r="C56" s="38">
        <v>43106</v>
      </c>
      <c r="D56" s="38">
        <v>43117.371907988454</v>
      </c>
      <c r="E56" s="19" t="s">
        <v>40</v>
      </c>
      <c r="F56" s="19" t="s">
        <v>46</v>
      </c>
      <c r="G56" s="19" t="s">
        <v>340</v>
      </c>
      <c r="H56" s="39">
        <v>2441</v>
      </c>
      <c r="I56" s="61">
        <f>IF(TbRegistroSaidas[[#This Row],[Data do Caixa Realizado]]="",0,MONTH(TbRegistroSaidas[[#This Row],[Data do Caixa Realizado]]))</f>
        <v>1</v>
      </c>
      <c r="J56" s="74">
        <f>IF(TbRegistroSaidas[[#This Row],[Data do Caixa Realizado]]="",0,YEAR(TbRegistroSaidas[[#This Row],[Data do Caixa Realizado]]))</f>
        <v>2018</v>
      </c>
      <c r="K56" s="61">
        <f>IF(TbRegistroSaidas[[#This Row],[Data da Competência]]="",0,MONTH(TbRegistroSaidas[[#This Row],[Data da Competência]]))</f>
        <v>1</v>
      </c>
      <c r="L56" s="74">
        <f>IF(TbRegistroSaidas[[#This Row],[Data da Competência]]="",0,YEAR(TbRegistroSaidas[[#This Row],[Data da Competência]]))</f>
        <v>2018</v>
      </c>
    </row>
    <row r="57" spans="2:12" ht="17.100000000000001" customHeight="1" x14ac:dyDescent="0.25">
      <c r="B57" s="73">
        <v>43127.72575701114</v>
      </c>
      <c r="C57" s="38">
        <v>43109</v>
      </c>
      <c r="D57" s="38">
        <v>43127.72575701114</v>
      </c>
      <c r="E57" s="19" t="s">
        <v>40</v>
      </c>
      <c r="F57" s="19" t="s">
        <v>35</v>
      </c>
      <c r="G57" s="19" t="s">
        <v>341</v>
      </c>
      <c r="H57" s="39">
        <v>3598</v>
      </c>
      <c r="I57" s="61">
        <f>IF(TbRegistroSaidas[[#This Row],[Data do Caixa Realizado]]="",0,MONTH(TbRegistroSaidas[[#This Row],[Data do Caixa Realizado]]))</f>
        <v>1</v>
      </c>
      <c r="J57" s="74">
        <f>IF(TbRegistroSaidas[[#This Row],[Data do Caixa Realizado]]="",0,YEAR(TbRegistroSaidas[[#This Row],[Data do Caixa Realizado]]))</f>
        <v>2018</v>
      </c>
      <c r="K57" s="61">
        <f>IF(TbRegistroSaidas[[#This Row],[Data da Competência]]="",0,MONTH(TbRegistroSaidas[[#This Row],[Data da Competência]]))</f>
        <v>1</v>
      </c>
      <c r="L57" s="74">
        <f>IF(TbRegistroSaidas[[#This Row],[Data da Competência]]="",0,YEAR(TbRegistroSaidas[[#This Row],[Data da Competência]]))</f>
        <v>2018</v>
      </c>
    </row>
    <row r="58" spans="2:12" ht="17.100000000000001" customHeight="1" x14ac:dyDescent="0.25">
      <c r="B58" s="73">
        <v>43118.823326450649</v>
      </c>
      <c r="C58" s="38">
        <v>43110</v>
      </c>
      <c r="D58" s="38">
        <v>43118.823326450649</v>
      </c>
      <c r="E58" s="19" t="s">
        <v>40</v>
      </c>
      <c r="F58" s="19" t="s">
        <v>46</v>
      </c>
      <c r="G58" s="19" t="s">
        <v>342</v>
      </c>
      <c r="H58" s="39">
        <v>4895</v>
      </c>
      <c r="I58" s="61">
        <f>IF(TbRegistroSaidas[[#This Row],[Data do Caixa Realizado]]="",0,MONTH(TbRegistroSaidas[[#This Row],[Data do Caixa Realizado]]))</f>
        <v>1</v>
      </c>
      <c r="J58" s="74">
        <f>IF(TbRegistroSaidas[[#This Row],[Data do Caixa Realizado]]="",0,YEAR(TbRegistroSaidas[[#This Row],[Data do Caixa Realizado]]))</f>
        <v>2018</v>
      </c>
      <c r="K58" s="61">
        <f>IF(TbRegistroSaidas[[#This Row],[Data da Competência]]="",0,MONTH(TbRegistroSaidas[[#This Row],[Data da Competência]]))</f>
        <v>1</v>
      </c>
      <c r="L58" s="74">
        <f>IF(TbRegistroSaidas[[#This Row],[Data da Competência]]="",0,YEAR(TbRegistroSaidas[[#This Row],[Data da Competência]]))</f>
        <v>2018</v>
      </c>
    </row>
    <row r="59" spans="2:12" ht="17.100000000000001" customHeight="1" x14ac:dyDescent="0.25">
      <c r="B59" s="73">
        <v>43167.544338803593</v>
      </c>
      <c r="C59" s="38">
        <v>43112</v>
      </c>
      <c r="D59" s="38">
        <v>43167.544338803593</v>
      </c>
      <c r="E59" s="19" t="s">
        <v>40</v>
      </c>
      <c r="F59" s="19" t="s">
        <v>46</v>
      </c>
      <c r="G59" s="19" t="s">
        <v>343</v>
      </c>
      <c r="H59" s="39">
        <v>971</v>
      </c>
      <c r="I59" s="61">
        <f>IF(TbRegistroSaidas[[#This Row],[Data do Caixa Realizado]]="",0,MONTH(TbRegistroSaidas[[#This Row],[Data do Caixa Realizado]]))</f>
        <v>3</v>
      </c>
      <c r="J59" s="74">
        <f>IF(TbRegistroSaidas[[#This Row],[Data do Caixa Realizado]]="",0,YEAR(TbRegistroSaidas[[#This Row],[Data do Caixa Realizado]]))</f>
        <v>2018</v>
      </c>
      <c r="K59" s="61">
        <f>IF(TbRegistroSaidas[[#This Row],[Data da Competência]]="",0,MONTH(TbRegistroSaidas[[#This Row],[Data da Competência]]))</f>
        <v>1</v>
      </c>
      <c r="L59" s="74">
        <f>IF(TbRegistroSaidas[[#This Row],[Data da Competência]]="",0,YEAR(TbRegistroSaidas[[#This Row],[Data da Competência]]))</f>
        <v>2018</v>
      </c>
    </row>
    <row r="60" spans="2:12" ht="17.100000000000001" customHeight="1" x14ac:dyDescent="0.25">
      <c r="B60" s="73">
        <v>43137.043955849207</v>
      </c>
      <c r="C60" s="38">
        <v>43113</v>
      </c>
      <c r="D60" s="38">
        <v>43137.043955849207</v>
      </c>
      <c r="E60" s="19" t="s">
        <v>40</v>
      </c>
      <c r="F60" s="19" t="s">
        <v>38</v>
      </c>
      <c r="G60" s="19" t="s">
        <v>344</v>
      </c>
      <c r="H60" s="39">
        <v>556</v>
      </c>
      <c r="I60" s="61">
        <f>IF(TbRegistroSaidas[[#This Row],[Data do Caixa Realizado]]="",0,MONTH(TbRegistroSaidas[[#This Row],[Data do Caixa Realizado]]))</f>
        <v>2</v>
      </c>
      <c r="J60" s="74">
        <f>IF(TbRegistroSaidas[[#This Row],[Data do Caixa Realizado]]="",0,YEAR(TbRegistroSaidas[[#This Row],[Data do Caixa Realizado]]))</f>
        <v>2018</v>
      </c>
      <c r="K60" s="61">
        <f>IF(TbRegistroSaidas[[#This Row],[Data da Competência]]="",0,MONTH(TbRegistroSaidas[[#This Row],[Data da Competência]]))</f>
        <v>1</v>
      </c>
      <c r="L60" s="74">
        <f>IF(TbRegistroSaidas[[#This Row],[Data da Competência]]="",0,YEAR(TbRegistroSaidas[[#This Row],[Data da Competência]]))</f>
        <v>2018</v>
      </c>
    </row>
    <row r="61" spans="2:12" ht="17.100000000000001" customHeight="1" x14ac:dyDescent="0.25">
      <c r="B61" s="73">
        <v>43144.881827671154</v>
      </c>
      <c r="C61" s="38">
        <v>43114</v>
      </c>
      <c r="D61" s="38">
        <v>43144.881827671154</v>
      </c>
      <c r="E61" s="19" t="s">
        <v>40</v>
      </c>
      <c r="F61" s="19" t="s">
        <v>38</v>
      </c>
      <c r="G61" s="19" t="s">
        <v>345</v>
      </c>
      <c r="H61" s="39">
        <v>1977</v>
      </c>
      <c r="I61" s="61">
        <f>IF(TbRegistroSaidas[[#This Row],[Data do Caixa Realizado]]="",0,MONTH(TbRegistroSaidas[[#This Row],[Data do Caixa Realizado]]))</f>
        <v>2</v>
      </c>
      <c r="J61" s="74">
        <f>IF(TbRegistroSaidas[[#This Row],[Data do Caixa Realizado]]="",0,YEAR(TbRegistroSaidas[[#This Row],[Data do Caixa Realizado]]))</f>
        <v>2018</v>
      </c>
      <c r="K61" s="61">
        <f>IF(TbRegistroSaidas[[#This Row],[Data da Competência]]="",0,MONTH(TbRegistroSaidas[[#This Row],[Data da Competência]]))</f>
        <v>1</v>
      </c>
      <c r="L61" s="74">
        <f>IF(TbRegistroSaidas[[#This Row],[Data da Competência]]="",0,YEAR(TbRegistroSaidas[[#This Row],[Data da Competência]]))</f>
        <v>2018</v>
      </c>
    </row>
    <row r="62" spans="2:12" ht="17.100000000000001" customHeight="1" x14ac:dyDescent="0.25">
      <c r="B62" s="73">
        <v>43127.357625825418</v>
      </c>
      <c r="C62" s="38">
        <v>43116</v>
      </c>
      <c r="D62" s="38">
        <v>43127.357625825418</v>
      </c>
      <c r="E62" s="19" t="s">
        <v>40</v>
      </c>
      <c r="F62" s="19" t="s">
        <v>46</v>
      </c>
      <c r="G62" s="19" t="s">
        <v>298</v>
      </c>
      <c r="H62" s="39">
        <v>2951</v>
      </c>
      <c r="I62" s="61">
        <f>IF(TbRegistroSaidas[[#This Row],[Data do Caixa Realizado]]="",0,MONTH(TbRegistroSaidas[[#This Row],[Data do Caixa Realizado]]))</f>
        <v>1</v>
      </c>
      <c r="J62" s="74">
        <f>IF(TbRegistroSaidas[[#This Row],[Data do Caixa Realizado]]="",0,YEAR(TbRegistroSaidas[[#This Row],[Data do Caixa Realizado]]))</f>
        <v>2018</v>
      </c>
      <c r="K62" s="61">
        <f>IF(TbRegistroSaidas[[#This Row],[Data da Competência]]="",0,MONTH(TbRegistroSaidas[[#This Row],[Data da Competência]]))</f>
        <v>1</v>
      </c>
      <c r="L62" s="74">
        <f>IF(TbRegistroSaidas[[#This Row],[Data da Competência]]="",0,YEAR(TbRegistroSaidas[[#This Row],[Data da Competência]]))</f>
        <v>2018</v>
      </c>
    </row>
    <row r="63" spans="2:12" ht="17.100000000000001" customHeight="1" x14ac:dyDescent="0.25">
      <c r="B63" s="73">
        <v>43164.408101095891</v>
      </c>
      <c r="C63" s="38">
        <v>43120</v>
      </c>
      <c r="D63" s="38">
        <v>43164.408101095891</v>
      </c>
      <c r="E63" s="19" t="s">
        <v>40</v>
      </c>
      <c r="F63" s="19" t="s">
        <v>46</v>
      </c>
      <c r="G63" s="19" t="s">
        <v>346</v>
      </c>
      <c r="H63" s="39">
        <v>2535</v>
      </c>
      <c r="I63" s="61">
        <f>IF(TbRegistroSaidas[[#This Row],[Data do Caixa Realizado]]="",0,MONTH(TbRegistroSaidas[[#This Row],[Data do Caixa Realizado]]))</f>
        <v>3</v>
      </c>
      <c r="J63" s="74">
        <f>IF(TbRegistroSaidas[[#This Row],[Data do Caixa Realizado]]="",0,YEAR(TbRegistroSaidas[[#This Row],[Data do Caixa Realizado]]))</f>
        <v>2018</v>
      </c>
      <c r="K63" s="61">
        <f>IF(TbRegistroSaidas[[#This Row],[Data da Competência]]="",0,MONTH(TbRegistroSaidas[[#This Row],[Data da Competência]]))</f>
        <v>1</v>
      </c>
      <c r="L63" s="74">
        <f>IF(TbRegistroSaidas[[#This Row],[Data da Competência]]="",0,YEAR(TbRegistroSaidas[[#This Row],[Data da Competência]]))</f>
        <v>2018</v>
      </c>
    </row>
    <row r="64" spans="2:12" ht="17.100000000000001" customHeight="1" x14ac:dyDescent="0.25">
      <c r="B64" s="73">
        <v>43141.579590343346</v>
      </c>
      <c r="C64" s="38">
        <v>43121</v>
      </c>
      <c r="D64" s="38">
        <v>43141.579590343346</v>
      </c>
      <c r="E64" s="19" t="s">
        <v>40</v>
      </c>
      <c r="F64" s="19" t="s">
        <v>34</v>
      </c>
      <c r="G64" s="19" t="s">
        <v>347</v>
      </c>
      <c r="H64" s="39">
        <v>3057</v>
      </c>
      <c r="I64" s="61">
        <f>IF(TbRegistroSaidas[[#This Row],[Data do Caixa Realizado]]="",0,MONTH(TbRegistroSaidas[[#This Row],[Data do Caixa Realizado]]))</f>
        <v>2</v>
      </c>
      <c r="J64" s="74">
        <f>IF(TbRegistroSaidas[[#This Row],[Data do Caixa Realizado]]="",0,YEAR(TbRegistroSaidas[[#This Row],[Data do Caixa Realizado]]))</f>
        <v>2018</v>
      </c>
      <c r="K64" s="61">
        <f>IF(TbRegistroSaidas[[#This Row],[Data da Competência]]="",0,MONTH(TbRegistroSaidas[[#This Row],[Data da Competência]]))</f>
        <v>1</v>
      </c>
      <c r="L64" s="74">
        <f>IF(TbRegistroSaidas[[#This Row],[Data da Competência]]="",0,YEAR(TbRegistroSaidas[[#This Row],[Data da Competência]]))</f>
        <v>2018</v>
      </c>
    </row>
    <row r="65" spans="2:12" ht="17.100000000000001" customHeight="1" x14ac:dyDescent="0.25">
      <c r="B65" s="73">
        <v>43140.52607681365</v>
      </c>
      <c r="C65" s="38">
        <v>43123</v>
      </c>
      <c r="D65" s="38">
        <v>43140.52607681365</v>
      </c>
      <c r="E65" s="19" t="s">
        <v>40</v>
      </c>
      <c r="F65" s="19" t="s">
        <v>38</v>
      </c>
      <c r="G65" s="19" t="s">
        <v>348</v>
      </c>
      <c r="H65" s="39">
        <v>3152</v>
      </c>
      <c r="I65" s="61">
        <f>IF(TbRegistroSaidas[[#This Row],[Data do Caixa Realizado]]="",0,MONTH(TbRegistroSaidas[[#This Row],[Data do Caixa Realizado]]))</f>
        <v>2</v>
      </c>
      <c r="J65" s="74">
        <f>IF(TbRegistroSaidas[[#This Row],[Data do Caixa Realizado]]="",0,YEAR(TbRegistroSaidas[[#This Row],[Data do Caixa Realizado]]))</f>
        <v>2018</v>
      </c>
      <c r="K65" s="61">
        <f>IF(TbRegistroSaidas[[#This Row],[Data da Competência]]="",0,MONTH(TbRegistroSaidas[[#This Row],[Data da Competência]]))</f>
        <v>1</v>
      </c>
      <c r="L65" s="74">
        <f>IF(TbRegistroSaidas[[#This Row],[Data da Competência]]="",0,YEAR(TbRegistroSaidas[[#This Row],[Data da Competência]]))</f>
        <v>2018</v>
      </c>
    </row>
    <row r="66" spans="2:12" ht="17.100000000000001" customHeight="1" x14ac:dyDescent="0.25">
      <c r="B66" s="73">
        <v>43167.136566438901</v>
      </c>
      <c r="C66" s="38">
        <v>43125</v>
      </c>
      <c r="D66" s="38">
        <v>43167.136566438901</v>
      </c>
      <c r="E66" s="19" t="s">
        <v>40</v>
      </c>
      <c r="F66" s="19" t="s">
        <v>36</v>
      </c>
      <c r="G66" s="19" t="s">
        <v>349</v>
      </c>
      <c r="H66" s="39">
        <v>2247</v>
      </c>
      <c r="I66" s="61">
        <f>IF(TbRegistroSaidas[[#This Row],[Data do Caixa Realizado]]="",0,MONTH(TbRegistroSaidas[[#This Row],[Data do Caixa Realizado]]))</f>
        <v>3</v>
      </c>
      <c r="J66" s="74">
        <f>IF(TbRegistroSaidas[[#This Row],[Data do Caixa Realizado]]="",0,YEAR(TbRegistroSaidas[[#This Row],[Data do Caixa Realizado]]))</f>
        <v>2018</v>
      </c>
      <c r="K66" s="61">
        <f>IF(TbRegistroSaidas[[#This Row],[Data da Competência]]="",0,MONTH(TbRegistroSaidas[[#This Row],[Data da Competência]]))</f>
        <v>1</v>
      </c>
      <c r="L66" s="74">
        <f>IF(TbRegistroSaidas[[#This Row],[Data da Competência]]="",0,YEAR(TbRegistroSaidas[[#This Row],[Data da Competência]]))</f>
        <v>2018</v>
      </c>
    </row>
    <row r="67" spans="2:12" ht="17.100000000000001" customHeight="1" x14ac:dyDescent="0.25">
      <c r="B67" s="73">
        <v>43180.080222393961</v>
      </c>
      <c r="C67" s="38">
        <v>43127</v>
      </c>
      <c r="D67" s="38">
        <v>43180.080222393961</v>
      </c>
      <c r="E67" s="19" t="s">
        <v>40</v>
      </c>
      <c r="F67" s="19" t="s">
        <v>35</v>
      </c>
      <c r="G67" s="19" t="s">
        <v>350</v>
      </c>
      <c r="H67" s="39">
        <v>2456</v>
      </c>
      <c r="I67" s="61">
        <f>IF(TbRegistroSaidas[[#This Row],[Data do Caixa Realizado]]="",0,MONTH(TbRegistroSaidas[[#This Row],[Data do Caixa Realizado]]))</f>
        <v>3</v>
      </c>
      <c r="J67" s="74">
        <f>IF(TbRegistroSaidas[[#This Row],[Data do Caixa Realizado]]="",0,YEAR(TbRegistroSaidas[[#This Row],[Data do Caixa Realizado]]))</f>
        <v>2018</v>
      </c>
      <c r="K67" s="61">
        <f>IF(TbRegistroSaidas[[#This Row],[Data da Competência]]="",0,MONTH(TbRegistroSaidas[[#This Row],[Data da Competência]]))</f>
        <v>1</v>
      </c>
      <c r="L67" s="74">
        <f>IF(TbRegistroSaidas[[#This Row],[Data da Competência]]="",0,YEAR(TbRegistroSaidas[[#This Row],[Data da Competência]]))</f>
        <v>2018</v>
      </c>
    </row>
    <row r="68" spans="2:12" ht="17.100000000000001" customHeight="1" x14ac:dyDescent="0.25">
      <c r="B68" s="73">
        <v>43153.557863903276</v>
      </c>
      <c r="C68" s="38">
        <v>43129</v>
      </c>
      <c r="D68" s="38">
        <v>43142.593518246249</v>
      </c>
      <c r="E68" s="19" t="s">
        <v>40</v>
      </c>
      <c r="F68" s="19" t="s">
        <v>46</v>
      </c>
      <c r="G68" s="19" t="s">
        <v>351</v>
      </c>
      <c r="H68" s="39">
        <v>3801</v>
      </c>
      <c r="I68" s="61">
        <f>IF(TbRegistroSaidas[[#This Row],[Data do Caixa Realizado]]="",0,MONTH(TbRegistroSaidas[[#This Row],[Data do Caixa Realizado]]))</f>
        <v>2</v>
      </c>
      <c r="J68" s="74">
        <f>IF(TbRegistroSaidas[[#This Row],[Data do Caixa Realizado]]="",0,YEAR(TbRegistroSaidas[[#This Row],[Data do Caixa Realizado]]))</f>
        <v>2018</v>
      </c>
      <c r="K68" s="61">
        <f>IF(TbRegistroSaidas[[#This Row],[Data da Competência]]="",0,MONTH(TbRegistroSaidas[[#This Row],[Data da Competência]]))</f>
        <v>1</v>
      </c>
      <c r="L68" s="74">
        <f>IF(TbRegistroSaidas[[#This Row],[Data da Competência]]="",0,YEAR(TbRegistroSaidas[[#This Row],[Data da Competência]]))</f>
        <v>2018</v>
      </c>
    </row>
    <row r="69" spans="2:12" ht="17.100000000000001" customHeight="1" x14ac:dyDescent="0.25">
      <c r="B69" s="73">
        <v>43144.375909015784</v>
      </c>
      <c r="C69" s="38">
        <v>43131</v>
      </c>
      <c r="D69" s="38">
        <v>43144.375909015784</v>
      </c>
      <c r="E69" s="19" t="s">
        <v>40</v>
      </c>
      <c r="F69" s="19" t="s">
        <v>38</v>
      </c>
      <c r="G69" s="19" t="s">
        <v>352</v>
      </c>
      <c r="H69" s="39">
        <v>3049</v>
      </c>
      <c r="I69" s="61">
        <f>IF(TbRegistroSaidas[[#This Row],[Data do Caixa Realizado]]="",0,MONTH(TbRegistroSaidas[[#This Row],[Data do Caixa Realizado]]))</f>
        <v>2</v>
      </c>
      <c r="J69" s="74">
        <f>IF(TbRegistroSaidas[[#This Row],[Data do Caixa Realizado]]="",0,YEAR(TbRegistroSaidas[[#This Row],[Data do Caixa Realizado]]))</f>
        <v>2018</v>
      </c>
      <c r="K69" s="61">
        <f>IF(TbRegistroSaidas[[#This Row],[Data da Competência]]="",0,MONTH(TbRegistroSaidas[[#This Row],[Data da Competência]]))</f>
        <v>1</v>
      </c>
      <c r="L69" s="74">
        <f>IF(TbRegistroSaidas[[#This Row],[Data da Competência]]="",0,YEAR(TbRegistroSaidas[[#This Row],[Data da Competência]]))</f>
        <v>2018</v>
      </c>
    </row>
    <row r="70" spans="2:12" ht="17.100000000000001" customHeight="1" x14ac:dyDescent="0.25">
      <c r="B70" s="73">
        <v>43188.99516604135</v>
      </c>
      <c r="C70" s="38">
        <v>43135</v>
      </c>
      <c r="D70" s="38">
        <v>43170.130869357701</v>
      </c>
      <c r="E70" s="19" t="s">
        <v>40</v>
      </c>
      <c r="F70" s="19" t="s">
        <v>34</v>
      </c>
      <c r="G70" s="19" t="s">
        <v>353</v>
      </c>
      <c r="H70" s="39">
        <v>3255</v>
      </c>
      <c r="I70" s="61">
        <f>IF(TbRegistroSaidas[[#This Row],[Data do Caixa Realizado]]="",0,MONTH(TbRegistroSaidas[[#This Row],[Data do Caixa Realizado]]))</f>
        <v>3</v>
      </c>
      <c r="J70" s="74">
        <f>IF(TbRegistroSaidas[[#This Row],[Data do Caixa Realizado]]="",0,YEAR(TbRegistroSaidas[[#This Row],[Data do Caixa Realizado]]))</f>
        <v>2018</v>
      </c>
      <c r="K70" s="61">
        <f>IF(TbRegistroSaidas[[#This Row],[Data da Competência]]="",0,MONTH(TbRegistroSaidas[[#This Row],[Data da Competência]]))</f>
        <v>2</v>
      </c>
      <c r="L70" s="74">
        <f>IF(TbRegistroSaidas[[#This Row],[Data da Competência]]="",0,YEAR(TbRegistroSaidas[[#This Row],[Data da Competência]]))</f>
        <v>2018</v>
      </c>
    </row>
    <row r="71" spans="2:12" ht="17.100000000000001" customHeight="1" x14ac:dyDescent="0.25">
      <c r="B71" s="73">
        <v>43179.613666487414</v>
      </c>
      <c r="C71" s="38">
        <v>43136</v>
      </c>
      <c r="D71" s="38">
        <v>43176.20769813798</v>
      </c>
      <c r="E71" s="19" t="s">
        <v>40</v>
      </c>
      <c r="F71" s="19" t="s">
        <v>46</v>
      </c>
      <c r="G71" s="19" t="s">
        <v>354</v>
      </c>
      <c r="H71" s="39">
        <v>2074</v>
      </c>
      <c r="I71" s="61">
        <f>IF(TbRegistroSaidas[[#This Row],[Data do Caixa Realizado]]="",0,MONTH(TbRegistroSaidas[[#This Row],[Data do Caixa Realizado]]))</f>
        <v>3</v>
      </c>
      <c r="J71" s="74">
        <f>IF(TbRegistroSaidas[[#This Row],[Data do Caixa Realizado]]="",0,YEAR(TbRegistroSaidas[[#This Row],[Data do Caixa Realizado]]))</f>
        <v>2018</v>
      </c>
      <c r="K71" s="61">
        <f>IF(TbRegistroSaidas[[#This Row],[Data da Competência]]="",0,MONTH(TbRegistroSaidas[[#This Row],[Data da Competência]]))</f>
        <v>2</v>
      </c>
      <c r="L71" s="74">
        <f>IF(TbRegistroSaidas[[#This Row],[Data da Competência]]="",0,YEAR(TbRegistroSaidas[[#This Row],[Data da Competência]]))</f>
        <v>2018</v>
      </c>
    </row>
    <row r="72" spans="2:12" ht="17.100000000000001" customHeight="1" x14ac:dyDescent="0.25">
      <c r="B72" s="73">
        <v>43175.293624405407</v>
      </c>
      <c r="C72" s="38">
        <v>43137</v>
      </c>
      <c r="D72" s="38">
        <v>43175.293624405407</v>
      </c>
      <c r="E72" s="19" t="s">
        <v>40</v>
      </c>
      <c r="F72" s="19" t="s">
        <v>46</v>
      </c>
      <c r="G72" s="19" t="s">
        <v>355</v>
      </c>
      <c r="H72" s="39">
        <v>3606</v>
      </c>
      <c r="I72" s="61">
        <f>IF(TbRegistroSaidas[[#This Row],[Data do Caixa Realizado]]="",0,MONTH(TbRegistroSaidas[[#This Row],[Data do Caixa Realizado]]))</f>
        <v>3</v>
      </c>
      <c r="J72" s="74">
        <f>IF(TbRegistroSaidas[[#This Row],[Data do Caixa Realizado]]="",0,YEAR(TbRegistroSaidas[[#This Row],[Data do Caixa Realizado]]))</f>
        <v>2018</v>
      </c>
      <c r="K72" s="61">
        <f>IF(TbRegistroSaidas[[#This Row],[Data da Competência]]="",0,MONTH(TbRegistroSaidas[[#This Row],[Data da Competência]]))</f>
        <v>2</v>
      </c>
      <c r="L72" s="74">
        <f>IF(TbRegistroSaidas[[#This Row],[Data da Competência]]="",0,YEAR(TbRegistroSaidas[[#This Row],[Data da Competência]]))</f>
        <v>2018</v>
      </c>
    </row>
    <row r="73" spans="2:12" ht="17.100000000000001" customHeight="1" x14ac:dyDescent="0.25">
      <c r="B73" s="73">
        <v>43177.329774401594</v>
      </c>
      <c r="C73" s="38">
        <v>43138</v>
      </c>
      <c r="D73" s="38">
        <v>43177.329774401594</v>
      </c>
      <c r="E73" s="19" t="s">
        <v>40</v>
      </c>
      <c r="F73" s="19" t="s">
        <v>35</v>
      </c>
      <c r="G73" s="19" t="s">
        <v>356</v>
      </c>
      <c r="H73" s="39">
        <v>4867</v>
      </c>
      <c r="I73" s="61">
        <f>IF(TbRegistroSaidas[[#This Row],[Data do Caixa Realizado]]="",0,MONTH(TbRegistroSaidas[[#This Row],[Data do Caixa Realizado]]))</f>
        <v>3</v>
      </c>
      <c r="J73" s="74">
        <f>IF(TbRegistroSaidas[[#This Row],[Data do Caixa Realizado]]="",0,YEAR(TbRegistroSaidas[[#This Row],[Data do Caixa Realizado]]))</f>
        <v>2018</v>
      </c>
      <c r="K73" s="61">
        <f>IF(TbRegistroSaidas[[#This Row],[Data da Competência]]="",0,MONTH(TbRegistroSaidas[[#This Row],[Data da Competência]]))</f>
        <v>2</v>
      </c>
      <c r="L73" s="74">
        <f>IF(TbRegistroSaidas[[#This Row],[Data da Competência]]="",0,YEAR(TbRegistroSaidas[[#This Row],[Data da Competência]]))</f>
        <v>2018</v>
      </c>
    </row>
    <row r="74" spans="2:12" ht="17.100000000000001" customHeight="1" x14ac:dyDescent="0.25">
      <c r="B74" s="73">
        <v>43175.004800342591</v>
      </c>
      <c r="C74" s="38">
        <v>43140</v>
      </c>
      <c r="D74" s="38">
        <v>43175.004800342591</v>
      </c>
      <c r="E74" s="19" t="s">
        <v>40</v>
      </c>
      <c r="F74" s="19" t="s">
        <v>36</v>
      </c>
      <c r="G74" s="19" t="s">
        <v>357</v>
      </c>
      <c r="H74" s="39">
        <v>702</v>
      </c>
      <c r="I74" s="61">
        <f>IF(TbRegistroSaidas[[#This Row],[Data do Caixa Realizado]]="",0,MONTH(TbRegistroSaidas[[#This Row],[Data do Caixa Realizado]]))</f>
        <v>3</v>
      </c>
      <c r="J74" s="74">
        <f>IF(TbRegistroSaidas[[#This Row],[Data do Caixa Realizado]]="",0,YEAR(TbRegistroSaidas[[#This Row],[Data do Caixa Realizado]]))</f>
        <v>2018</v>
      </c>
      <c r="K74" s="61">
        <f>IF(TbRegistroSaidas[[#This Row],[Data da Competência]]="",0,MONTH(TbRegistroSaidas[[#This Row],[Data da Competência]]))</f>
        <v>2</v>
      </c>
      <c r="L74" s="74">
        <f>IF(TbRegistroSaidas[[#This Row],[Data da Competência]]="",0,YEAR(TbRegistroSaidas[[#This Row],[Data da Competência]]))</f>
        <v>2018</v>
      </c>
    </row>
    <row r="75" spans="2:12" ht="17.100000000000001" customHeight="1" x14ac:dyDescent="0.25">
      <c r="B75" s="73">
        <v>43238.007350836197</v>
      </c>
      <c r="C75" s="38">
        <v>43145</v>
      </c>
      <c r="D75" s="38">
        <v>43150.456480487795</v>
      </c>
      <c r="E75" s="19" t="s">
        <v>40</v>
      </c>
      <c r="F75" s="19" t="s">
        <v>36</v>
      </c>
      <c r="G75" s="19" t="s">
        <v>358</v>
      </c>
      <c r="H75" s="39">
        <v>2801</v>
      </c>
      <c r="I75" s="61">
        <f>IF(TbRegistroSaidas[[#This Row],[Data do Caixa Realizado]]="",0,MONTH(TbRegistroSaidas[[#This Row],[Data do Caixa Realizado]]))</f>
        <v>5</v>
      </c>
      <c r="J75" s="74">
        <f>IF(TbRegistroSaidas[[#This Row],[Data do Caixa Realizado]]="",0,YEAR(TbRegistroSaidas[[#This Row],[Data do Caixa Realizado]]))</f>
        <v>2018</v>
      </c>
      <c r="K75" s="61">
        <f>IF(TbRegistroSaidas[[#This Row],[Data da Competência]]="",0,MONTH(TbRegistroSaidas[[#This Row],[Data da Competência]]))</f>
        <v>2</v>
      </c>
      <c r="L75" s="74">
        <f>IF(TbRegistroSaidas[[#This Row],[Data da Competência]]="",0,YEAR(TbRegistroSaidas[[#This Row],[Data da Competência]]))</f>
        <v>2018</v>
      </c>
    </row>
    <row r="76" spans="2:12" ht="17.100000000000001" customHeight="1" x14ac:dyDescent="0.25">
      <c r="B76" s="73" t="s">
        <v>70</v>
      </c>
      <c r="C76" s="38">
        <v>43146</v>
      </c>
      <c r="D76" s="38">
        <v>43169.778347522966</v>
      </c>
      <c r="E76" s="19" t="s">
        <v>40</v>
      </c>
      <c r="F76" s="19" t="s">
        <v>46</v>
      </c>
      <c r="G76" s="19" t="s">
        <v>359</v>
      </c>
      <c r="H76" s="39">
        <v>4438</v>
      </c>
      <c r="I76" s="61">
        <f>IF(TbRegistroSaidas[[#This Row],[Data do Caixa Realizado]]="",0,MONTH(TbRegistroSaidas[[#This Row],[Data do Caixa Realizado]]))</f>
        <v>0</v>
      </c>
      <c r="J76" s="74">
        <f>IF(TbRegistroSaidas[[#This Row],[Data do Caixa Realizado]]="",0,YEAR(TbRegistroSaidas[[#This Row],[Data do Caixa Realizado]]))</f>
        <v>0</v>
      </c>
      <c r="K76" s="61">
        <f>IF(TbRegistroSaidas[[#This Row],[Data da Competência]]="",0,MONTH(TbRegistroSaidas[[#This Row],[Data da Competência]]))</f>
        <v>2</v>
      </c>
      <c r="L76" s="74">
        <f>IF(TbRegistroSaidas[[#This Row],[Data da Competência]]="",0,YEAR(TbRegistroSaidas[[#This Row],[Data da Competência]]))</f>
        <v>2018</v>
      </c>
    </row>
    <row r="77" spans="2:12" ht="17.100000000000001" customHeight="1" x14ac:dyDescent="0.25">
      <c r="B77" s="73">
        <v>43198.215136039675</v>
      </c>
      <c r="C77" s="38">
        <v>43151</v>
      </c>
      <c r="D77" s="38">
        <v>43198.215136039675</v>
      </c>
      <c r="E77" s="19" t="s">
        <v>40</v>
      </c>
      <c r="F77" s="19" t="s">
        <v>35</v>
      </c>
      <c r="G77" s="19" t="s">
        <v>360</v>
      </c>
      <c r="H77" s="39">
        <v>3835</v>
      </c>
      <c r="I77" s="61">
        <f>IF(TbRegistroSaidas[[#This Row],[Data do Caixa Realizado]]="",0,MONTH(TbRegistroSaidas[[#This Row],[Data do Caixa Realizado]]))</f>
        <v>4</v>
      </c>
      <c r="J77" s="74">
        <f>IF(TbRegistroSaidas[[#This Row],[Data do Caixa Realizado]]="",0,YEAR(TbRegistroSaidas[[#This Row],[Data do Caixa Realizado]]))</f>
        <v>2018</v>
      </c>
      <c r="K77" s="61">
        <f>IF(TbRegistroSaidas[[#This Row],[Data da Competência]]="",0,MONTH(TbRegistroSaidas[[#This Row],[Data da Competência]]))</f>
        <v>2</v>
      </c>
      <c r="L77" s="74">
        <f>IF(TbRegistroSaidas[[#This Row],[Data da Competência]]="",0,YEAR(TbRegistroSaidas[[#This Row],[Data da Competência]]))</f>
        <v>2018</v>
      </c>
    </row>
    <row r="78" spans="2:12" ht="17.100000000000001" customHeight="1" x14ac:dyDescent="0.25">
      <c r="B78" s="73">
        <v>43199.384372741159</v>
      </c>
      <c r="C78" s="38">
        <v>43160</v>
      </c>
      <c r="D78" s="38">
        <v>43199.384372741159</v>
      </c>
      <c r="E78" s="19" t="s">
        <v>40</v>
      </c>
      <c r="F78" s="19" t="s">
        <v>46</v>
      </c>
      <c r="G78" s="19" t="s">
        <v>361</v>
      </c>
      <c r="H78" s="39">
        <v>3893</v>
      </c>
      <c r="I78" s="61">
        <f>IF(TbRegistroSaidas[[#This Row],[Data do Caixa Realizado]]="",0,MONTH(TbRegistroSaidas[[#This Row],[Data do Caixa Realizado]]))</f>
        <v>4</v>
      </c>
      <c r="J78" s="74">
        <f>IF(TbRegistroSaidas[[#This Row],[Data do Caixa Realizado]]="",0,YEAR(TbRegistroSaidas[[#This Row],[Data do Caixa Realizado]]))</f>
        <v>2018</v>
      </c>
      <c r="K78" s="61">
        <f>IF(TbRegistroSaidas[[#This Row],[Data da Competência]]="",0,MONTH(TbRegistroSaidas[[#This Row],[Data da Competência]]))</f>
        <v>3</v>
      </c>
      <c r="L78" s="74">
        <f>IF(TbRegistroSaidas[[#This Row],[Data da Competência]]="",0,YEAR(TbRegistroSaidas[[#This Row],[Data da Competência]]))</f>
        <v>2018</v>
      </c>
    </row>
    <row r="79" spans="2:12" ht="17.100000000000001" customHeight="1" x14ac:dyDescent="0.25">
      <c r="B79" s="73">
        <v>43184.353160705636</v>
      </c>
      <c r="C79" s="38">
        <v>43163</v>
      </c>
      <c r="D79" s="38">
        <v>43184.353160705636</v>
      </c>
      <c r="E79" s="19" t="s">
        <v>40</v>
      </c>
      <c r="F79" s="19" t="s">
        <v>46</v>
      </c>
      <c r="G79" s="19" t="s">
        <v>225</v>
      </c>
      <c r="H79" s="39">
        <v>1970</v>
      </c>
      <c r="I79" s="61">
        <f>IF(TbRegistroSaidas[[#This Row],[Data do Caixa Realizado]]="",0,MONTH(TbRegistroSaidas[[#This Row],[Data do Caixa Realizado]]))</f>
        <v>3</v>
      </c>
      <c r="J79" s="74">
        <f>IF(TbRegistroSaidas[[#This Row],[Data do Caixa Realizado]]="",0,YEAR(TbRegistroSaidas[[#This Row],[Data do Caixa Realizado]]))</f>
        <v>2018</v>
      </c>
      <c r="K79" s="61">
        <f>IF(TbRegistroSaidas[[#This Row],[Data da Competência]]="",0,MONTH(TbRegistroSaidas[[#This Row],[Data da Competência]]))</f>
        <v>3</v>
      </c>
      <c r="L79" s="74">
        <f>IF(TbRegistroSaidas[[#This Row],[Data da Competência]]="",0,YEAR(TbRegistroSaidas[[#This Row],[Data da Competência]]))</f>
        <v>2018</v>
      </c>
    </row>
    <row r="80" spans="2:12" ht="17.100000000000001" customHeight="1" x14ac:dyDescent="0.25">
      <c r="B80" s="73">
        <v>43219.347145801272</v>
      </c>
      <c r="C80" s="38">
        <v>43164</v>
      </c>
      <c r="D80" s="38">
        <v>43219.347145801272</v>
      </c>
      <c r="E80" s="19" t="s">
        <v>40</v>
      </c>
      <c r="F80" s="19" t="s">
        <v>36</v>
      </c>
      <c r="G80" s="19" t="s">
        <v>362</v>
      </c>
      <c r="H80" s="39">
        <v>729</v>
      </c>
      <c r="I80" s="61">
        <f>IF(TbRegistroSaidas[[#This Row],[Data do Caixa Realizado]]="",0,MONTH(TbRegistroSaidas[[#This Row],[Data do Caixa Realizado]]))</f>
        <v>4</v>
      </c>
      <c r="J80" s="74">
        <f>IF(TbRegistroSaidas[[#This Row],[Data do Caixa Realizado]]="",0,YEAR(TbRegistroSaidas[[#This Row],[Data do Caixa Realizado]]))</f>
        <v>2018</v>
      </c>
      <c r="K80" s="61">
        <f>IF(TbRegistroSaidas[[#This Row],[Data da Competência]]="",0,MONTH(TbRegistroSaidas[[#This Row],[Data da Competência]]))</f>
        <v>3</v>
      </c>
      <c r="L80" s="74">
        <f>IF(TbRegistroSaidas[[#This Row],[Data da Competência]]="",0,YEAR(TbRegistroSaidas[[#This Row],[Data da Competência]]))</f>
        <v>2018</v>
      </c>
    </row>
    <row r="81" spans="2:12" ht="17.100000000000001" customHeight="1" x14ac:dyDescent="0.25">
      <c r="B81" s="73">
        <v>43188.959993905235</v>
      </c>
      <c r="C81" s="38">
        <v>43166</v>
      </c>
      <c r="D81" s="38">
        <v>43188.959993905235</v>
      </c>
      <c r="E81" s="19" t="s">
        <v>40</v>
      </c>
      <c r="F81" s="19" t="s">
        <v>35</v>
      </c>
      <c r="G81" s="19" t="s">
        <v>363</v>
      </c>
      <c r="H81" s="39">
        <v>474</v>
      </c>
      <c r="I81" s="61">
        <f>IF(TbRegistroSaidas[[#This Row],[Data do Caixa Realizado]]="",0,MONTH(TbRegistroSaidas[[#This Row],[Data do Caixa Realizado]]))</f>
        <v>3</v>
      </c>
      <c r="J81" s="74">
        <f>IF(TbRegistroSaidas[[#This Row],[Data do Caixa Realizado]]="",0,YEAR(TbRegistroSaidas[[#This Row],[Data do Caixa Realizado]]))</f>
        <v>2018</v>
      </c>
      <c r="K81" s="61">
        <f>IF(TbRegistroSaidas[[#This Row],[Data da Competência]]="",0,MONTH(TbRegistroSaidas[[#This Row],[Data da Competência]]))</f>
        <v>3</v>
      </c>
      <c r="L81" s="74">
        <f>IF(TbRegistroSaidas[[#This Row],[Data da Competência]]="",0,YEAR(TbRegistroSaidas[[#This Row],[Data da Competência]]))</f>
        <v>2018</v>
      </c>
    </row>
    <row r="82" spans="2:12" ht="17.100000000000001" customHeight="1" x14ac:dyDescent="0.25">
      <c r="B82" s="73">
        <v>43197.842717434411</v>
      </c>
      <c r="C82" s="38">
        <v>43168</v>
      </c>
      <c r="D82" s="38">
        <v>43197.842717434411</v>
      </c>
      <c r="E82" s="19" t="s">
        <v>40</v>
      </c>
      <c r="F82" s="19" t="s">
        <v>36</v>
      </c>
      <c r="G82" s="19" t="s">
        <v>364</v>
      </c>
      <c r="H82" s="39">
        <v>3164</v>
      </c>
      <c r="I82" s="61">
        <f>IF(TbRegistroSaidas[[#This Row],[Data do Caixa Realizado]]="",0,MONTH(TbRegistroSaidas[[#This Row],[Data do Caixa Realizado]]))</f>
        <v>4</v>
      </c>
      <c r="J82" s="74">
        <f>IF(TbRegistroSaidas[[#This Row],[Data do Caixa Realizado]]="",0,YEAR(TbRegistroSaidas[[#This Row],[Data do Caixa Realizado]]))</f>
        <v>2018</v>
      </c>
      <c r="K82" s="61">
        <f>IF(TbRegistroSaidas[[#This Row],[Data da Competência]]="",0,MONTH(TbRegistroSaidas[[#This Row],[Data da Competência]]))</f>
        <v>3</v>
      </c>
      <c r="L82" s="74">
        <f>IF(TbRegistroSaidas[[#This Row],[Data da Competência]]="",0,YEAR(TbRegistroSaidas[[#This Row],[Data da Competência]]))</f>
        <v>2018</v>
      </c>
    </row>
    <row r="83" spans="2:12" ht="17.100000000000001" customHeight="1" x14ac:dyDescent="0.25">
      <c r="B83" s="73">
        <v>43228.717380772498</v>
      </c>
      <c r="C83" s="38">
        <v>43173</v>
      </c>
      <c r="D83" s="38">
        <v>43228.717380772498</v>
      </c>
      <c r="E83" s="19" t="s">
        <v>40</v>
      </c>
      <c r="F83" s="19" t="s">
        <v>46</v>
      </c>
      <c r="G83" s="19" t="s">
        <v>365</v>
      </c>
      <c r="H83" s="39">
        <v>3113</v>
      </c>
      <c r="I83" s="61">
        <f>IF(TbRegistroSaidas[[#This Row],[Data do Caixa Realizado]]="",0,MONTH(TbRegistroSaidas[[#This Row],[Data do Caixa Realizado]]))</f>
        <v>5</v>
      </c>
      <c r="J83" s="74">
        <f>IF(TbRegistroSaidas[[#This Row],[Data do Caixa Realizado]]="",0,YEAR(TbRegistroSaidas[[#This Row],[Data do Caixa Realizado]]))</f>
        <v>2018</v>
      </c>
      <c r="K83" s="61">
        <f>IF(TbRegistroSaidas[[#This Row],[Data da Competência]]="",0,MONTH(TbRegistroSaidas[[#This Row],[Data da Competência]]))</f>
        <v>3</v>
      </c>
      <c r="L83" s="74">
        <f>IF(TbRegistroSaidas[[#This Row],[Data da Competência]]="",0,YEAR(TbRegistroSaidas[[#This Row],[Data da Competência]]))</f>
        <v>2018</v>
      </c>
    </row>
    <row r="84" spans="2:12" ht="17.100000000000001" customHeight="1" x14ac:dyDescent="0.25">
      <c r="B84" s="73">
        <v>43288.26904093464</v>
      </c>
      <c r="C84" s="38">
        <v>43176</v>
      </c>
      <c r="D84" s="38">
        <v>43201.571307437043</v>
      </c>
      <c r="E84" s="19" t="s">
        <v>40</v>
      </c>
      <c r="F84" s="19" t="s">
        <v>34</v>
      </c>
      <c r="G84" s="19" t="s">
        <v>366</v>
      </c>
      <c r="H84" s="39">
        <v>789</v>
      </c>
      <c r="I84" s="61">
        <f>IF(TbRegistroSaidas[[#This Row],[Data do Caixa Realizado]]="",0,MONTH(TbRegistroSaidas[[#This Row],[Data do Caixa Realizado]]))</f>
        <v>7</v>
      </c>
      <c r="J84" s="74">
        <f>IF(TbRegistroSaidas[[#This Row],[Data do Caixa Realizado]]="",0,YEAR(TbRegistroSaidas[[#This Row],[Data do Caixa Realizado]]))</f>
        <v>2018</v>
      </c>
      <c r="K84" s="61">
        <f>IF(TbRegistroSaidas[[#This Row],[Data da Competência]]="",0,MONTH(TbRegistroSaidas[[#This Row],[Data da Competência]]))</f>
        <v>3</v>
      </c>
      <c r="L84" s="74">
        <f>IF(TbRegistroSaidas[[#This Row],[Data da Competência]]="",0,YEAR(TbRegistroSaidas[[#This Row],[Data da Competência]]))</f>
        <v>2018</v>
      </c>
    </row>
    <row r="85" spans="2:12" ht="17.100000000000001" customHeight="1" x14ac:dyDescent="0.25">
      <c r="B85" s="73">
        <v>43191.559855343337</v>
      </c>
      <c r="C85" s="38">
        <v>43180</v>
      </c>
      <c r="D85" s="38">
        <v>43191.559855343337</v>
      </c>
      <c r="E85" s="19" t="s">
        <v>40</v>
      </c>
      <c r="F85" s="19" t="s">
        <v>34</v>
      </c>
      <c r="G85" s="19" t="s">
        <v>367</v>
      </c>
      <c r="H85" s="39">
        <v>3521</v>
      </c>
      <c r="I85" s="61">
        <f>IF(TbRegistroSaidas[[#This Row],[Data do Caixa Realizado]]="",0,MONTH(TbRegistroSaidas[[#This Row],[Data do Caixa Realizado]]))</f>
        <v>4</v>
      </c>
      <c r="J85" s="74">
        <f>IF(TbRegistroSaidas[[#This Row],[Data do Caixa Realizado]]="",0,YEAR(TbRegistroSaidas[[#This Row],[Data do Caixa Realizado]]))</f>
        <v>2018</v>
      </c>
      <c r="K85" s="61">
        <f>IF(TbRegistroSaidas[[#This Row],[Data da Competência]]="",0,MONTH(TbRegistroSaidas[[#This Row],[Data da Competência]]))</f>
        <v>3</v>
      </c>
      <c r="L85" s="74">
        <f>IF(TbRegistroSaidas[[#This Row],[Data da Competência]]="",0,YEAR(TbRegistroSaidas[[#This Row],[Data da Competência]]))</f>
        <v>2018</v>
      </c>
    </row>
    <row r="86" spans="2:12" ht="17.100000000000001" customHeight="1" x14ac:dyDescent="0.25">
      <c r="B86" s="73">
        <v>43187.734676954671</v>
      </c>
      <c r="C86" s="38">
        <v>43183</v>
      </c>
      <c r="D86" s="38">
        <v>43187.734676954671</v>
      </c>
      <c r="E86" s="19" t="s">
        <v>40</v>
      </c>
      <c r="F86" s="19" t="s">
        <v>46</v>
      </c>
      <c r="G86" s="19" t="s">
        <v>368</v>
      </c>
      <c r="H86" s="39">
        <v>4947</v>
      </c>
      <c r="I86" s="61">
        <f>IF(TbRegistroSaidas[[#This Row],[Data do Caixa Realizado]]="",0,MONTH(TbRegistroSaidas[[#This Row],[Data do Caixa Realizado]]))</f>
        <v>3</v>
      </c>
      <c r="J86" s="74">
        <f>IF(TbRegistroSaidas[[#This Row],[Data do Caixa Realizado]]="",0,YEAR(TbRegistroSaidas[[#This Row],[Data do Caixa Realizado]]))</f>
        <v>2018</v>
      </c>
      <c r="K86" s="61">
        <f>IF(TbRegistroSaidas[[#This Row],[Data da Competência]]="",0,MONTH(TbRegistroSaidas[[#This Row],[Data da Competência]]))</f>
        <v>3</v>
      </c>
      <c r="L86" s="74">
        <f>IF(TbRegistroSaidas[[#This Row],[Data da Competência]]="",0,YEAR(TbRegistroSaidas[[#This Row],[Data da Competência]]))</f>
        <v>2018</v>
      </c>
    </row>
    <row r="87" spans="2:12" ht="17.100000000000001" customHeight="1" x14ac:dyDescent="0.25">
      <c r="B87" s="73">
        <v>43223.623035835837</v>
      </c>
      <c r="C87" s="38">
        <v>43184</v>
      </c>
      <c r="D87" s="38">
        <v>43223.623035835837</v>
      </c>
      <c r="E87" s="19" t="s">
        <v>40</v>
      </c>
      <c r="F87" s="19" t="s">
        <v>34</v>
      </c>
      <c r="G87" s="19" t="s">
        <v>369</v>
      </c>
      <c r="H87" s="39">
        <v>1527</v>
      </c>
      <c r="I87" s="61">
        <f>IF(TbRegistroSaidas[[#This Row],[Data do Caixa Realizado]]="",0,MONTH(TbRegistroSaidas[[#This Row],[Data do Caixa Realizado]]))</f>
        <v>5</v>
      </c>
      <c r="J87" s="74">
        <f>IF(TbRegistroSaidas[[#This Row],[Data do Caixa Realizado]]="",0,YEAR(TbRegistroSaidas[[#This Row],[Data do Caixa Realizado]]))</f>
        <v>2018</v>
      </c>
      <c r="K87" s="61">
        <f>IF(TbRegistroSaidas[[#This Row],[Data da Competência]]="",0,MONTH(TbRegistroSaidas[[#This Row],[Data da Competência]]))</f>
        <v>3</v>
      </c>
      <c r="L87" s="74">
        <f>IF(TbRegistroSaidas[[#This Row],[Data da Competência]]="",0,YEAR(TbRegistroSaidas[[#This Row],[Data da Competência]]))</f>
        <v>2018</v>
      </c>
    </row>
    <row r="88" spans="2:12" ht="17.100000000000001" customHeight="1" x14ac:dyDescent="0.25">
      <c r="B88" s="73">
        <v>43234.522556233635</v>
      </c>
      <c r="C88" s="38">
        <v>43191</v>
      </c>
      <c r="D88" s="38">
        <v>43234.522556233635</v>
      </c>
      <c r="E88" s="19" t="s">
        <v>40</v>
      </c>
      <c r="F88" s="19" t="s">
        <v>34</v>
      </c>
      <c r="G88" s="19" t="s">
        <v>370</v>
      </c>
      <c r="H88" s="39">
        <v>764</v>
      </c>
      <c r="I88" s="61">
        <f>IF(TbRegistroSaidas[[#This Row],[Data do Caixa Realizado]]="",0,MONTH(TbRegistroSaidas[[#This Row],[Data do Caixa Realizado]]))</f>
        <v>5</v>
      </c>
      <c r="J88" s="74">
        <f>IF(TbRegistroSaidas[[#This Row],[Data do Caixa Realizado]]="",0,YEAR(TbRegistroSaidas[[#This Row],[Data do Caixa Realizado]]))</f>
        <v>2018</v>
      </c>
      <c r="K88" s="61">
        <f>IF(TbRegistroSaidas[[#This Row],[Data da Competência]]="",0,MONTH(TbRegistroSaidas[[#This Row],[Data da Competência]]))</f>
        <v>4</v>
      </c>
      <c r="L88" s="74">
        <f>IF(TbRegistroSaidas[[#This Row],[Data da Competência]]="",0,YEAR(TbRegistroSaidas[[#This Row],[Data da Competência]]))</f>
        <v>2018</v>
      </c>
    </row>
    <row r="89" spans="2:12" ht="17.100000000000001" customHeight="1" x14ac:dyDescent="0.25">
      <c r="B89" s="73">
        <v>43202.116934975762</v>
      </c>
      <c r="C89" s="38">
        <v>43193</v>
      </c>
      <c r="D89" s="38">
        <v>43202.116934975762</v>
      </c>
      <c r="E89" s="19" t="s">
        <v>40</v>
      </c>
      <c r="F89" s="19" t="s">
        <v>35</v>
      </c>
      <c r="G89" s="19" t="s">
        <v>371</v>
      </c>
      <c r="H89" s="39">
        <v>2463</v>
      </c>
      <c r="I89" s="61">
        <f>IF(TbRegistroSaidas[[#This Row],[Data do Caixa Realizado]]="",0,MONTH(TbRegistroSaidas[[#This Row],[Data do Caixa Realizado]]))</f>
        <v>4</v>
      </c>
      <c r="J89" s="74">
        <f>IF(TbRegistroSaidas[[#This Row],[Data do Caixa Realizado]]="",0,YEAR(TbRegistroSaidas[[#This Row],[Data do Caixa Realizado]]))</f>
        <v>2018</v>
      </c>
      <c r="K89" s="61">
        <f>IF(TbRegistroSaidas[[#This Row],[Data da Competência]]="",0,MONTH(TbRegistroSaidas[[#This Row],[Data da Competência]]))</f>
        <v>4</v>
      </c>
      <c r="L89" s="74">
        <f>IF(TbRegistroSaidas[[#This Row],[Data da Competência]]="",0,YEAR(TbRegistroSaidas[[#This Row],[Data da Competência]]))</f>
        <v>2018</v>
      </c>
    </row>
    <row r="90" spans="2:12" ht="17.100000000000001" customHeight="1" x14ac:dyDescent="0.25">
      <c r="B90" s="73">
        <v>43220.080853168562</v>
      </c>
      <c r="C90" s="38">
        <v>43195</v>
      </c>
      <c r="D90" s="38">
        <v>43215.697364070438</v>
      </c>
      <c r="E90" s="19" t="s">
        <v>40</v>
      </c>
      <c r="F90" s="19" t="s">
        <v>36</v>
      </c>
      <c r="G90" s="19" t="s">
        <v>372</v>
      </c>
      <c r="H90" s="39">
        <v>2111</v>
      </c>
      <c r="I90" s="61">
        <f>IF(TbRegistroSaidas[[#This Row],[Data do Caixa Realizado]]="",0,MONTH(TbRegistroSaidas[[#This Row],[Data do Caixa Realizado]]))</f>
        <v>4</v>
      </c>
      <c r="J90" s="74">
        <f>IF(TbRegistroSaidas[[#This Row],[Data do Caixa Realizado]]="",0,YEAR(TbRegistroSaidas[[#This Row],[Data do Caixa Realizado]]))</f>
        <v>2018</v>
      </c>
      <c r="K90" s="61">
        <f>IF(TbRegistroSaidas[[#This Row],[Data da Competência]]="",0,MONTH(TbRegistroSaidas[[#This Row],[Data da Competência]]))</f>
        <v>4</v>
      </c>
      <c r="L90" s="74">
        <f>IF(TbRegistroSaidas[[#This Row],[Data da Competência]]="",0,YEAR(TbRegistroSaidas[[#This Row],[Data da Competência]]))</f>
        <v>2018</v>
      </c>
    </row>
    <row r="91" spans="2:12" ht="17.100000000000001" customHeight="1" x14ac:dyDescent="0.25">
      <c r="B91" s="73">
        <v>43221.571171062293</v>
      </c>
      <c r="C91" s="38">
        <v>43196</v>
      </c>
      <c r="D91" s="38">
        <v>43221.571171062293</v>
      </c>
      <c r="E91" s="19" t="s">
        <v>40</v>
      </c>
      <c r="F91" s="19" t="s">
        <v>46</v>
      </c>
      <c r="G91" s="19" t="s">
        <v>373</v>
      </c>
      <c r="H91" s="39">
        <v>1144</v>
      </c>
      <c r="I91" s="61">
        <f>IF(TbRegistroSaidas[[#This Row],[Data do Caixa Realizado]]="",0,MONTH(TbRegistroSaidas[[#This Row],[Data do Caixa Realizado]]))</f>
        <v>5</v>
      </c>
      <c r="J91" s="74">
        <f>IF(TbRegistroSaidas[[#This Row],[Data do Caixa Realizado]]="",0,YEAR(TbRegistroSaidas[[#This Row],[Data do Caixa Realizado]]))</f>
        <v>2018</v>
      </c>
      <c r="K91" s="61">
        <f>IF(TbRegistroSaidas[[#This Row],[Data da Competência]]="",0,MONTH(TbRegistroSaidas[[#This Row],[Data da Competência]]))</f>
        <v>4</v>
      </c>
      <c r="L91" s="74">
        <f>IF(TbRegistroSaidas[[#This Row],[Data da Competência]]="",0,YEAR(TbRegistroSaidas[[#This Row],[Data da Competência]]))</f>
        <v>2018</v>
      </c>
    </row>
    <row r="92" spans="2:12" ht="17.100000000000001" customHeight="1" x14ac:dyDescent="0.25">
      <c r="B92" s="73">
        <v>43240.686796046153</v>
      </c>
      <c r="C92" s="38">
        <v>43200</v>
      </c>
      <c r="D92" s="38">
        <v>43240.686796046153</v>
      </c>
      <c r="E92" s="19" t="s">
        <v>40</v>
      </c>
      <c r="F92" s="19" t="s">
        <v>36</v>
      </c>
      <c r="G92" s="19" t="s">
        <v>374</v>
      </c>
      <c r="H92" s="39">
        <v>597</v>
      </c>
      <c r="I92" s="61">
        <f>IF(TbRegistroSaidas[[#This Row],[Data do Caixa Realizado]]="",0,MONTH(TbRegistroSaidas[[#This Row],[Data do Caixa Realizado]]))</f>
        <v>5</v>
      </c>
      <c r="J92" s="74">
        <f>IF(TbRegistroSaidas[[#This Row],[Data do Caixa Realizado]]="",0,YEAR(TbRegistroSaidas[[#This Row],[Data do Caixa Realizado]]))</f>
        <v>2018</v>
      </c>
      <c r="K92" s="61">
        <f>IF(TbRegistroSaidas[[#This Row],[Data da Competência]]="",0,MONTH(TbRegistroSaidas[[#This Row],[Data da Competência]]))</f>
        <v>4</v>
      </c>
      <c r="L92" s="74">
        <f>IF(TbRegistroSaidas[[#This Row],[Data da Competência]]="",0,YEAR(TbRegistroSaidas[[#This Row],[Data da Competência]]))</f>
        <v>2018</v>
      </c>
    </row>
    <row r="93" spans="2:12" ht="17.100000000000001" customHeight="1" x14ac:dyDescent="0.25">
      <c r="B93" s="73">
        <v>43290.30848134488</v>
      </c>
      <c r="C93" s="38">
        <v>43206</v>
      </c>
      <c r="D93" s="38">
        <v>43209.120587233294</v>
      </c>
      <c r="E93" s="19" t="s">
        <v>40</v>
      </c>
      <c r="F93" s="19" t="s">
        <v>46</v>
      </c>
      <c r="G93" s="19" t="s">
        <v>375</v>
      </c>
      <c r="H93" s="39">
        <v>3445</v>
      </c>
      <c r="I93" s="61">
        <f>IF(TbRegistroSaidas[[#This Row],[Data do Caixa Realizado]]="",0,MONTH(TbRegistroSaidas[[#This Row],[Data do Caixa Realizado]]))</f>
        <v>7</v>
      </c>
      <c r="J93" s="74">
        <f>IF(TbRegistroSaidas[[#This Row],[Data do Caixa Realizado]]="",0,YEAR(TbRegistroSaidas[[#This Row],[Data do Caixa Realizado]]))</f>
        <v>2018</v>
      </c>
      <c r="K93" s="61">
        <f>IF(TbRegistroSaidas[[#This Row],[Data da Competência]]="",0,MONTH(TbRegistroSaidas[[#This Row],[Data da Competência]]))</f>
        <v>4</v>
      </c>
      <c r="L93" s="74">
        <f>IF(TbRegistroSaidas[[#This Row],[Data da Competência]]="",0,YEAR(TbRegistroSaidas[[#This Row],[Data da Competência]]))</f>
        <v>2018</v>
      </c>
    </row>
    <row r="94" spans="2:12" ht="17.100000000000001" customHeight="1" x14ac:dyDescent="0.25">
      <c r="B94" s="73">
        <v>43222.305289041076</v>
      </c>
      <c r="C94" s="38">
        <v>43212</v>
      </c>
      <c r="D94" s="38">
        <v>43222.305289041076</v>
      </c>
      <c r="E94" s="19" t="s">
        <v>40</v>
      </c>
      <c r="F94" s="19" t="s">
        <v>34</v>
      </c>
      <c r="G94" s="19" t="s">
        <v>376</v>
      </c>
      <c r="H94" s="39">
        <v>1996</v>
      </c>
      <c r="I94" s="61">
        <f>IF(TbRegistroSaidas[[#This Row],[Data do Caixa Realizado]]="",0,MONTH(TbRegistroSaidas[[#This Row],[Data do Caixa Realizado]]))</f>
        <v>5</v>
      </c>
      <c r="J94" s="74">
        <f>IF(TbRegistroSaidas[[#This Row],[Data do Caixa Realizado]]="",0,YEAR(TbRegistroSaidas[[#This Row],[Data do Caixa Realizado]]))</f>
        <v>2018</v>
      </c>
      <c r="K94" s="61">
        <f>IF(TbRegistroSaidas[[#This Row],[Data da Competência]]="",0,MONTH(TbRegistroSaidas[[#This Row],[Data da Competência]]))</f>
        <v>4</v>
      </c>
      <c r="L94" s="74">
        <f>IF(TbRegistroSaidas[[#This Row],[Data da Competência]]="",0,YEAR(TbRegistroSaidas[[#This Row],[Data da Competência]]))</f>
        <v>2018</v>
      </c>
    </row>
    <row r="95" spans="2:12" ht="17.100000000000001" customHeight="1" x14ac:dyDescent="0.25">
      <c r="B95" s="73">
        <v>43232.768700738379</v>
      </c>
      <c r="C95" s="38">
        <v>43218</v>
      </c>
      <c r="D95" s="38">
        <v>43232.768700738379</v>
      </c>
      <c r="E95" s="19" t="s">
        <v>40</v>
      </c>
      <c r="F95" s="19" t="s">
        <v>36</v>
      </c>
      <c r="G95" s="19" t="s">
        <v>377</v>
      </c>
      <c r="H95" s="39">
        <v>1254</v>
      </c>
      <c r="I95" s="61">
        <f>IF(TbRegistroSaidas[[#This Row],[Data do Caixa Realizado]]="",0,MONTH(TbRegistroSaidas[[#This Row],[Data do Caixa Realizado]]))</f>
        <v>5</v>
      </c>
      <c r="J95" s="74">
        <f>IF(TbRegistroSaidas[[#This Row],[Data do Caixa Realizado]]="",0,YEAR(TbRegistroSaidas[[#This Row],[Data do Caixa Realizado]]))</f>
        <v>2018</v>
      </c>
      <c r="K95" s="61">
        <f>IF(TbRegistroSaidas[[#This Row],[Data da Competência]]="",0,MONTH(TbRegistroSaidas[[#This Row],[Data da Competência]]))</f>
        <v>4</v>
      </c>
      <c r="L95" s="74">
        <f>IF(TbRegistroSaidas[[#This Row],[Data da Competência]]="",0,YEAR(TbRegistroSaidas[[#This Row],[Data da Competência]]))</f>
        <v>2018</v>
      </c>
    </row>
    <row r="96" spans="2:12" ht="17.100000000000001" customHeight="1" x14ac:dyDescent="0.25">
      <c r="B96" s="73">
        <v>43241.145893950612</v>
      </c>
      <c r="C96" s="38">
        <v>43219</v>
      </c>
      <c r="D96" s="38">
        <v>43223.806256091018</v>
      </c>
      <c r="E96" s="19" t="s">
        <v>40</v>
      </c>
      <c r="F96" s="19" t="s">
        <v>36</v>
      </c>
      <c r="G96" s="19" t="s">
        <v>378</v>
      </c>
      <c r="H96" s="39">
        <v>905</v>
      </c>
      <c r="I96" s="61">
        <f>IF(TbRegistroSaidas[[#This Row],[Data do Caixa Realizado]]="",0,MONTH(TbRegistroSaidas[[#This Row],[Data do Caixa Realizado]]))</f>
        <v>5</v>
      </c>
      <c r="J96" s="74">
        <f>IF(TbRegistroSaidas[[#This Row],[Data do Caixa Realizado]]="",0,YEAR(TbRegistroSaidas[[#This Row],[Data do Caixa Realizado]]))</f>
        <v>2018</v>
      </c>
      <c r="K96" s="61">
        <f>IF(TbRegistroSaidas[[#This Row],[Data da Competência]]="",0,MONTH(TbRegistroSaidas[[#This Row],[Data da Competência]]))</f>
        <v>4</v>
      </c>
      <c r="L96" s="74">
        <f>IF(TbRegistroSaidas[[#This Row],[Data da Competência]]="",0,YEAR(TbRegistroSaidas[[#This Row],[Data da Competência]]))</f>
        <v>2018</v>
      </c>
    </row>
    <row r="97" spans="2:12" ht="17.100000000000001" customHeight="1" x14ac:dyDescent="0.25">
      <c r="B97" s="73">
        <v>43251.616600040084</v>
      </c>
      <c r="C97" s="38">
        <v>43222</v>
      </c>
      <c r="D97" s="38">
        <v>43251.616600040084</v>
      </c>
      <c r="E97" s="19" t="s">
        <v>40</v>
      </c>
      <c r="F97" s="19" t="s">
        <v>35</v>
      </c>
      <c r="G97" s="19" t="s">
        <v>379</v>
      </c>
      <c r="H97" s="39">
        <v>2975</v>
      </c>
      <c r="I97" s="61">
        <f>IF(TbRegistroSaidas[[#This Row],[Data do Caixa Realizado]]="",0,MONTH(TbRegistroSaidas[[#This Row],[Data do Caixa Realizado]]))</f>
        <v>5</v>
      </c>
      <c r="J97" s="74">
        <f>IF(TbRegistroSaidas[[#This Row],[Data do Caixa Realizado]]="",0,YEAR(TbRegistroSaidas[[#This Row],[Data do Caixa Realizado]]))</f>
        <v>2018</v>
      </c>
      <c r="K97" s="61">
        <f>IF(TbRegistroSaidas[[#This Row],[Data da Competência]]="",0,MONTH(TbRegistroSaidas[[#This Row],[Data da Competência]]))</f>
        <v>5</v>
      </c>
      <c r="L97" s="74">
        <f>IF(TbRegistroSaidas[[#This Row],[Data da Competência]]="",0,YEAR(TbRegistroSaidas[[#This Row],[Data da Competência]]))</f>
        <v>2018</v>
      </c>
    </row>
    <row r="98" spans="2:12" ht="17.100000000000001" customHeight="1" x14ac:dyDescent="0.25">
      <c r="B98" s="73">
        <v>43228.679133753983</v>
      </c>
      <c r="C98" s="38">
        <v>43223</v>
      </c>
      <c r="D98" s="38">
        <v>43228.679133753983</v>
      </c>
      <c r="E98" s="19" t="s">
        <v>40</v>
      </c>
      <c r="F98" s="19" t="s">
        <v>46</v>
      </c>
      <c r="G98" s="19" t="s">
        <v>380</v>
      </c>
      <c r="H98" s="39">
        <v>4807</v>
      </c>
      <c r="I98" s="61">
        <f>IF(TbRegistroSaidas[[#This Row],[Data do Caixa Realizado]]="",0,MONTH(TbRegistroSaidas[[#This Row],[Data do Caixa Realizado]]))</f>
        <v>5</v>
      </c>
      <c r="J98" s="74">
        <f>IF(TbRegistroSaidas[[#This Row],[Data do Caixa Realizado]]="",0,YEAR(TbRegistroSaidas[[#This Row],[Data do Caixa Realizado]]))</f>
        <v>2018</v>
      </c>
      <c r="K98" s="61">
        <f>IF(TbRegistroSaidas[[#This Row],[Data da Competência]]="",0,MONTH(TbRegistroSaidas[[#This Row],[Data da Competência]]))</f>
        <v>5</v>
      </c>
      <c r="L98" s="74">
        <f>IF(TbRegistroSaidas[[#This Row],[Data da Competência]]="",0,YEAR(TbRegistroSaidas[[#This Row],[Data da Competência]]))</f>
        <v>2018</v>
      </c>
    </row>
    <row r="99" spans="2:12" ht="17.100000000000001" customHeight="1" x14ac:dyDescent="0.25">
      <c r="B99" s="73">
        <v>43264.296949259209</v>
      </c>
      <c r="C99" s="38">
        <v>43230</v>
      </c>
      <c r="D99" s="38">
        <v>43264.296949259209</v>
      </c>
      <c r="E99" s="19" t="s">
        <v>40</v>
      </c>
      <c r="F99" s="19" t="s">
        <v>34</v>
      </c>
      <c r="G99" s="19" t="s">
        <v>381</v>
      </c>
      <c r="H99" s="39">
        <v>1882</v>
      </c>
      <c r="I99" s="61">
        <f>IF(TbRegistroSaidas[[#This Row],[Data do Caixa Realizado]]="",0,MONTH(TbRegistroSaidas[[#This Row],[Data do Caixa Realizado]]))</f>
        <v>6</v>
      </c>
      <c r="J99" s="74">
        <f>IF(TbRegistroSaidas[[#This Row],[Data do Caixa Realizado]]="",0,YEAR(TbRegistroSaidas[[#This Row],[Data do Caixa Realizado]]))</f>
        <v>2018</v>
      </c>
      <c r="K99" s="61">
        <f>IF(TbRegistroSaidas[[#This Row],[Data da Competência]]="",0,MONTH(TbRegistroSaidas[[#This Row],[Data da Competência]]))</f>
        <v>5</v>
      </c>
      <c r="L99" s="74">
        <f>IF(TbRegistroSaidas[[#This Row],[Data da Competência]]="",0,YEAR(TbRegistroSaidas[[#This Row],[Data da Competência]]))</f>
        <v>2018</v>
      </c>
    </row>
    <row r="100" spans="2:12" ht="17.100000000000001" customHeight="1" x14ac:dyDescent="0.25">
      <c r="B100" s="73">
        <v>43278.791757178202</v>
      </c>
      <c r="C100" s="38">
        <v>43235</v>
      </c>
      <c r="D100" s="38">
        <v>43278.791757178202</v>
      </c>
      <c r="E100" s="19" t="s">
        <v>40</v>
      </c>
      <c r="F100" s="19" t="s">
        <v>38</v>
      </c>
      <c r="G100" s="19" t="s">
        <v>382</v>
      </c>
      <c r="H100" s="39">
        <v>3932</v>
      </c>
      <c r="I100" s="61">
        <f>IF(TbRegistroSaidas[[#This Row],[Data do Caixa Realizado]]="",0,MONTH(TbRegistroSaidas[[#This Row],[Data do Caixa Realizado]]))</f>
        <v>6</v>
      </c>
      <c r="J100" s="74">
        <f>IF(TbRegistroSaidas[[#This Row],[Data do Caixa Realizado]]="",0,YEAR(TbRegistroSaidas[[#This Row],[Data do Caixa Realizado]]))</f>
        <v>2018</v>
      </c>
      <c r="K100" s="61">
        <f>IF(TbRegistroSaidas[[#This Row],[Data da Competência]]="",0,MONTH(TbRegistroSaidas[[#This Row],[Data da Competência]]))</f>
        <v>5</v>
      </c>
      <c r="L100" s="74">
        <f>IF(TbRegistroSaidas[[#This Row],[Data da Competência]]="",0,YEAR(TbRegistroSaidas[[#This Row],[Data da Competência]]))</f>
        <v>2018</v>
      </c>
    </row>
    <row r="101" spans="2:12" ht="17.100000000000001" customHeight="1" x14ac:dyDescent="0.25">
      <c r="B101" s="73" t="s">
        <v>70</v>
      </c>
      <c r="C101" s="38">
        <v>43238</v>
      </c>
      <c r="D101" s="38">
        <v>43253.101312636762</v>
      </c>
      <c r="E101" s="19" t="s">
        <v>40</v>
      </c>
      <c r="F101" s="19" t="s">
        <v>46</v>
      </c>
      <c r="G101" s="19" t="s">
        <v>383</v>
      </c>
      <c r="H101" s="39">
        <v>701</v>
      </c>
      <c r="I101" s="61">
        <f>IF(TbRegistroSaidas[[#This Row],[Data do Caixa Realizado]]="",0,MONTH(TbRegistroSaidas[[#This Row],[Data do Caixa Realizado]]))</f>
        <v>0</v>
      </c>
      <c r="J101" s="74">
        <f>IF(TbRegistroSaidas[[#This Row],[Data do Caixa Realizado]]="",0,YEAR(TbRegistroSaidas[[#This Row],[Data do Caixa Realizado]]))</f>
        <v>0</v>
      </c>
      <c r="K101" s="61">
        <f>IF(TbRegistroSaidas[[#This Row],[Data da Competência]]="",0,MONTH(TbRegistroSaidas[[#This Row],[Data da Competência]]))</f>
        <v>5</v>
      </c>
      <c r="L101" s="74">
        <f>IF(TbRegistroSaidas[[#This Row],[Data da Competência]]="",0,YEAR(TbRegistroSaidas[[#This Row],[Data da Competência]]))</f>
        <v>2018</v>
      </c>
    </row>
    <row r="102" spans="2:12" ht="17.100000000000001" customHeight="1" x14ac:dyDescent="0.25">
      <c r="B102" s="73">
        <v>43278.250305144895</v>
      </c>
      <c r="C102" s="38">
        <v>43239</v>
      </c>
      <c r="D102" s="38">
        <v>43278.250305144895</v>
      </c>
      <c r="E102" s="19" t="s">
        <v>40</v>
      </c>
      <c r="F102" s="19" t="s">
        <v>46</v>
      </c>
      <c r="G102" s="19" t="s">
        <v>384</v>
      </c>
      <c r="H102" s="39">
        <v>2651</v>
      </c>
      <c r="I102" s="61">
        <f>IF(TbRegistroSaidas[[#This Row],[Data do Caixa Realizado]]="",0,MONTH(TbRegistroSaidas[[#This Row],[Data do Caixa Realizado]]))</f>
        <v>6</v>
      </c>
      <c r="J102" s="74">
        <f>IF(TbRegistroSaidas[[#This Row],[Data do Caixa Realizado]]="",0,YEAR(TbRegistroSaidas[[#This Row],[Data do Caixa Realizado]]))</f>
        <v>2018</v>
      </c>
      <c r="K102" s="61">
        <f>IF(TbRegistroSaidas[[#This Row],[Data da Competência]]="",0,MONTH(TbRegistroSaidas[[#This Row],[Data da Competência]]))</f>
        <v>5</v>
      </c>
      <c r="L102" s="74">
        <f>IF(TbRegistroSaidas[[#This Row],[Data da Competência]]="",0,YEAR(TbRegistroSaidas[[#This Row],[Data da Competência]]))</f>
        <v>2018</v>
      </c>
    </row>
    <row r="103" spans="2:12" ht="17.100000000000001" customHeight="1" x14ac:dyDescent="0.25">
      <c r="B103" s="73">
        <v>43350.331612666698</v>
      </c>
      <c r="C103" s="38">
        <v>43246</v>
      </c>
      <c r="D103" s="38">
        <v>43282.817543595353</v>
      </c>
      <c r="E103" s="19" t="s">
        <v>40</v>
      </c>
      <c r="F103" s="19" t="s">
        <v>46</v>
      </c>
      <c r="G103" s="19" t="s">
        <v>385</v>
      </c>
      <c r="H103" s="39">
        <v>3792</v>
      </c>
      <c r="I103" s="61">
        <f>IF(TbRegistroSaidas[[#This Row],[Data do Caixa Realizado]]="",0,MONTH(TbRegistroSaidas[[#This Row],[Data do Caixa Realizado]]))</f>
        <v>9</v>
      </c>
      <c r="J103" s="74">
        <f>IF(TbRegistroSaidas[[#This Row],[Data do Caixa Realizado]]="",0,YEAR(TbRegistroSaidas[[#This Row],[Data do Caixa Realizado]]))</f>
        <v>2018</v>
      </c>
      <c r="K103" s="61">
        <f>IF(TbRegistroSaidas[[#This Row],[Data da Competência]]="",0,MONTH(TbRegistroSaidas[[#This Row],[Data da Competência]]))</f>
        <v>5</v>
      </c>
      <c r="L103" s="74">
        <f>IF(TbRegistroSaidas[[#This Row],[Data da Competência]]="",0,YEAR(TbRegistroSaidas[[#This Row],[Data da Competência]]))</f>
        <v>2018</v>
      </c>
    </row>
    <row r="104" spans="2:12" ht="17.100000000000001" customHeight="1" x14ac:dyDescent="0.25">
      <c r="B104" s="73">
        <v>43334.039973021354</v>
      </c>
      <c r="C104" s="38">
        <v>43248</v>
      </c>
      <c r="D104" s="38">
        <v>43306.553383849692</v>
      </c>
      <c r="E104" s="19" t="s">
        <v>40</v>
      </c>
      <c r="F104" s="19" t="s">
        <v>38</v>
      </c>
      <c r="G104" s="19" t="s">
        <v>386</v>
      </c>
      <c r="H104" s="39">
        <v>611</v>
      </c>
      <c r="I104" s="61">
        <f>IF(TbRegistroSaidas[[#This Row],[Data do Caixa Realizado]]="",0,MONTH(TbRegistroSaidas[[#This Row],[Data do Caixa Realizado]]))</f>
        <v>8</v>
      </c>
      <c r="J104" s="74">
        <f>IF(TbRegistroSaidas[[#This Row],[Data do Caixa Realizado]]="",0,YEAR(TbRegistroSaidas[[#This Row],[Data do Caixa Realizado]]))</f>
        <v>2018</v>
      </c>
      <c r="K104" s="61">
        <f>IF(TbRegistroSaidas[[#This Row],[Data da Competência]]="",0,MONTH(TbRegistroSaidas[[#This Row],[Data da Competência]]))</f>
        <v>5</v>
      </c>
      <c r="L104" s="74">
        <f>IF(TbRegistroSaidas[[#This Row],[Data da Competência]]="",0,YEAR(TbRegistroSaidas[[#This Row],[Data da Competência]]))</f>
        <v>2018</v>
      </c>
    </row>
    <row r="105" spans="2:12" ht="17.100000000000001" customHeight="1" x14ac:dyDescent="0.25">
      <c r="B105" s="73">
        <v>43292.621992013512</v>
      </c>
      <c r="C105" s="38">
        <v>43251</v>
      </c>
      <c r="D105" s="38">
        <v>43292.621992013512</v>
      </c>
      <c r="E105" s="19" t="s">
        <v>40</v>
      </c>
      <c r="F105" s="19" t="s">
        <v>35</v>
      </c>
      <c r="G105" s="19" t="s">
        <v>387</v>
      </c>
      <c r="H105" s="39">
        <v>3431</v>
      </c>
      <c r="I105" s="61">
        <f>IF(TbRegistroSaidas[[#This Row],[Data do Caixa Realizado]]="",0,MONTH(TbRegistroSaidas[[#This Row],[Data do Caixa Realizado]]))</f>
        <v>7</v>
      </c>
      <c r="J105" s="74">
        <f>IF(TbRegistroSaidas[[#This Row],[Data do Caixa Realizado]]="",0,YEAR(TbRegistroSaidas[[#This Row],[Data do Caixa Realizado]]))</f>
        <v>2018</v>
      </c>
      <c r="K105" s="61">
        <f>IF(TbRegistroSaidas[[#This Row],[Data da Competência]]="",0,MONTH(TbRegistroSaidas[[#This Row],[Data da Competência]]))</f>
        <v>5</v>
      </c>
      <c r="L105" s="74">
        <f>IF(TbRegistroSaidas[[#This Row],[Data da Competência]]="",0,YEAR(TbRegistroSaidas[[#This Row],[Data da Competência]]))</f>
        <v>2018</v>
      </c>
    </row>
    <row r="106" spans="2:12" ht="17.100000000000001" customHeight="1" x14ac:dyDescent="0.25">
      <c r="B106" s="73">
        <v>43279.068040624879</v>
      </c>
      <c r="C106" s="38">
        <v>43253</v>
      </c>
      <c r="D106" s="38">
        <v>43279.068040624879</v>
      </c>
      <c r="E106" s="19" t="s">
        <v>40</v>
      </c>
      <c r="F106" s="19" t="s">
        <v>46</v>
      </c>
      <c r="G106" s="19" t="s">
        <v>388</v>
      </c>
      <c r="H106" s="39">
        <v>3670</v>
      </c>
      <c r="I106" s="61">
        <f>IF(TbRegistroSaidas[[#This Row],[Data do Caixa Realizado]]="",0,MONTH(TbRegistroSaidas[[#This Row],[Data do Caixa Realizado]]))</f>
        <v>6</v>
      </c>
      <c r="J106" s="74">
        <f>IF(TbRegistroSaidas[[#This Row],[Data do Caixa Realizado]]="",0,YEAR(TbRegistroSaidas[[#This Row],[Data do Caixa Realizado]]))</f>
        <v>2018</v>
      </c>
      <c r="K106" s="61">
        <f>IF(TbRegistroSaidas[[#This Row],[Data da Competência]]="",0,MONTH(TbRegistroSaidas[[#This Row],[Data da Competência]]))</f>
        <v>6</v>
      </c>
      <c r="L106" s="74">
        <f>IF(TbRegistroSaidas[[#This Row],[Data da Competência]]="",0,YEAR(TbRegistroSaidas[[#This Row],[Data da Competência]]))</f>
        <v>2018</v>
      </c>
    </row>
    <row r="107" spans="2:12" ht="17.100000000000001" customHeight="1" x14ac:dyDescent="0.25">
      <c r="B107" s="73">
        <v>43259.6666754662</v>
      </c>
      <c r="C107" s="38">
        <v>43255</v>
      </c>
      <c r="D107" s="38">
        <v>43259.6666754662</v>
      </c>
      <c r="E107" s="19" t="s">
        <v>40</v>
      </c>
      <c r="F107" s="19" t="s">
        <v>46</v>
      </c>
      <c r="G107" s="19" t="s">
        <v>389</v>
      </c>
      <c r="H107" s="39">
        <v>4320</v>
      </c>
      <c r="I107" s="61">
        <f>IF(TbRegistroSaidas[[#This Row],[Data do Caixa Realizado]]="",0,MONTH(TbRegistroSaidas[[#This Row],[Data do Caixa Realizado]]))</f>
        <v>6</v>
      </c>
      <c r="J107" s="74">
        <f>IF(TbRegistroSaidas[[#This Row],[Data do Caixa Realizado]]="",0,YEAR(TbRegistroSaidas[[#This Row],[Data do Caixa Realizado]]))</f>
        <v>2018</v>
      </c>
      <c r="K107" s="61">
        <f>IF(TbRegistroSaidas[[#This Row],[Data da Competência]]="",0,MONTH(TbRegistroSaidas[[#This Row],[Data da Competência]]))</f>
        <v>6</v>
      </c>
      <c r="L107" s="74">
        <f>IF(TbRegistroSaidas[[#This Row],[Data da Competência]]="",0,YEAR(TbRegistroSaidas[[#This Row],[Data da Competência]]))</f>
        <v>2018</v>
      </c>
    </row>
    <row r="108" spans="2:12" ht="17.100000000000001" customHeight="1" x14ac:dyDescent="0.25">
      <c r="B108" s="73">
        <v>43282.67946727157</v>
      </c>
      <c r="C108" s="38">
        <v>43256</v>
      </c>
      <c r="D108" s="38">
        <v>43282.67946727157</v>
      </c>
      <c r="E108" s="19" t="s">
        <v>40</v>
      </c>
      <c r="F108" s="19" t="s">
        <v>35</v>
      </c>
      <c r="G108" s="19" t="s">
        <v>390</v>
      </c>
      <c r="H108" s="39">
        <v>1809</v>
      </c>
      <c r="I108" s="61">
        <f>IF(TbRegistroSaidas[[#This Row],[Data do Caixa Realizado]]="",0,MONTH(TbRegistroSaidas[[#This Row],[Data do Caixa Realizado]]))</f>
        <v>7</v>
      </c>
      <c r="J108" s="74">
        <f>IF(TbRegistroSaidas[[#This Row],[Data do Caixa Realizado]]="",0,YEAR(TbRegistroSaidas[[#This Row],[Data do Caixa Realizado]]))</f>
        <v>2018</v>
      </c>
      <c r="K108" s="61">
        <f>IF(TbRegistroSaidas[[#This Row],[Data da Competência]]="",0,MONTH(TbRegistroSaidas[[#This Row],[Data da Competência]]))</f>
        <v>6</v>
      </c>
      <c r="L108" s="74">
        <f>IF(TbRegistroSaidas[[#This Row],[Data da Competência]]="",0,YEAR(TbRegistroSaidas[[#This Row],[Data da Competência]]))</f>
        <v>2018</v>
      </c>
    </row>
    <row r="109" spans="2:12" ht="17.100000000000001" customHeight="1" x14ac:dyDescent="0.25">
      <c r="B109" s="73">
        <v>43306.811336210056</v>
      </c>
      <c r="C109" s="38">
        <v>43258</v>
      </c>
      <c r="D109" s="38">
        <v>43306.811336210056</v>
      </c>
      <c r="E109" s="19" t="s">
        <v>40</v>
      </c>
      <c r="F109" s="19" t="s">
        <v>46</v>
      </c>
      <c r="G109" s="19" t="s">
        <v>391</v>
      </c>
      <c r="H109" s="39">
        <v>667</v>
      </c>
      <c r="I109" s="61">
        <f>IF(TbRegistroSaidas[[#This Row],[Data do Caixa Realizado]]="",0,MONTH(TbRegistroSaidas[[#This Row],[Data do Caixa Realizado]]))</f>
        <v>7</v>
      </c>
      <c r="J109" s="74">
        <f>IF(TbRegistroSaidas[[#This Row],[Data do Caixa Realizado]]="",0,YEAR(TbRegistroSaidas[[#This Row],[Data do Caixa Realizado]]))</f>
        <v>2018</v>
      </c>
      <c r="K109" s="61">
        <f>IF(TbRegistroSaidas[[#This Row],[Data da Competência]]="",0,MONTH(TbRegistroSaidas[[#This Row],[Data da Competência]]))</f>
        <v>6</v>
      </c>
      <c r="L109" s="74">
        <f>IF(TbRegistroSaidas[[#This Row],[Data da Competência]]="",0,YEAR(TbRegistroSaidas[[#This Row],[Data da Competência]]))</f>
        <v>2018</v>
      </c>
    </row>
    <row r="110" spans="2:12" ht="17.100000000000001" customHeight="1" x14ac:dyDescent="0.25">
      <c r="B110" s="73">
        <v>43269.791763204586</v>
      </c>
      <c r="C110" s="38">
        <v>43262</v>
      </c>
      <c r="D110" s="38">
        <v>43269.791763204586</v>
      </c>
      <c r="E110" s="19" t="s">
        <v>40</v>
      </c>
      <c r="F110" s="19" t="s">
        <v>34</v>
      </c>
      <c r="G110" s="19" t="s">
        <v>392</v>
      </c>
      <c r="H110" s="39">
        <v>1613</v>
      </c>
      <c r="I110" s="61">
        <f>IF(TbRegistroSaidas[[#This Row],[Data do Caixa Realizado]]="",0,MONTH(TbRegistroSaidas[[#This Row],[Data do Caixa Realizado]]))</f>
        <v>6</v>
      </c>
      <c r="J110" s="74">
        <f>IF(TbRegistroSaidas[[#This Row],[Data do Caixa Realizado]]="",0,YEAR(TbRegistroSaidas[[#This Row],[Data do Caixa Realizado]]))</f>
        <v>2018</v>
      </c>
      <c r="K110" s="61">
        <f>IF(TbRegistroSaidas[[#This Row],[Data da Competência]]="",0,MONTH(TbRegistroSaidas[[#This Row],[Data da Competência]]))</f>
        <v>6</v>
      </c>
      <c r="L110" s="74">
        <f>IF(TbRegistroSaidas[[#This Row],[Data da Competência]]="",0,YEAR(TbRegistroSaidas[[#This Row],[Data da Competência]]))</f>
        <v>2018</v>
      </c>
    </row>
    <row r="111" spans="2:12" ht="17.100000000000001" customHeight="1" x14ac:dyDescent="0.25">
      <c r="B111" s="73">
        <v>43309.241793705783</v>
      </c>
      <c r="C111" s="38">
        <v>43268</v>
      </c>
      <c r="D111" s="38">
        <v>43309.241793705783</v>
      </c>
      <c r="E111" s="19" t="s">
        <v>40</v>
      </c>
      <c r="F111" s="19" t="s">
        <v>38</v>
      </c>
      <c r="G111" s="19" t="s">
        <v>393</v>
      </c>
      <c r="H111" s="39">
        <v>3756</v>
      </c>
      <c r="I111" s="61">
        <f>IF(TbRegistroSaidas[[#This Row],[Data do Caixa Realizado]]="",0,MONTH(TbRegistroSaidas[[#This Row],[Data do Caixa Realizado]]))</f>
        <v>7</v>
      </c>
      <c r="J111" s="74">
        <f>IF(TbRegistroSaidas[[#This Row],[Data do Caixa Realizado]]="",0,YEAR(TbRegistroSaidas[[#This Row],[Data do Caixa Realizado]]))</f>
        <v>2018</v>
      </c>
      <c r="K111" s="61">
        <f>IF(TbRegistroSaidas[[#This Row],[Data da Competência]]="",0,MONTH(TbRegistroSaidas[[#This Row],[Data da Competência]]))</f>
        <v>6</v>
      </c>
      <c r="L111" s="74">
        <f>IF(TbRegistroSaidas[[#This Row],[Data da Competência]]="",0,YEAR(TbRegistroSaidas[[#This Row],[Data da Competência]]))</f>
        <v>2018</v>
      </c>
    </row>
    <row r="112" spans="2:12" ht="17.100000000000001" customHeight="1" x14ac:dyDescent="0.25">
      <c r="B112" s="73">
        <v>43328.010321588059</v>
      </c>
      <c r="C112" s="38">
        <v>43271</v>
      </c>
      <c r="D112" s="38">
        <v>43328.010321588059</v>
      </c>
      <c r="E112" s="19" t="s">
        <v>40</v>
      </c>
      <c r="F112" s="19" t="s">
        <v>35</v>
      </c>
      <c r="G112" s="19" t="s">
        <v>394</v>
      </c>
      <c r="H112" s="39">
        <v>3672</v>
      </c>
      <c r="I112" s="61">
        <f>IF(TbRegistroSaidas[[#This Row],[Data do Caixa Realizado]]="",0,MONTH(TbRegistroSaidas[[#This Row],[Data do Caixa Realizado]]))</f>
        <v>8</v>
      </c>
      <c r="J112" s="74">
        <f>IF(TbRegistroSaidas[[#This Row],[Data do Caixa Realizado]]="",0,YEAR(TbRegistroSaidas[[#This Row],[Data do Caixa Realizado]]))</f>
        <v>2018</v>
      </c>
      <c r="K112" s="61">
        <f>IF(TbRegistroSaidas[[#This Row],[Data da Competência]]="",0,MONTH(TbRegistroSaidas[[#This Row],[Data da Competência]]))</f>
        <v>6</v>
      </c>
      <c r="L112" s="74">
        <f>IF(TbRegistroSaidas[[#This Row],[Data da Competência]]="",0,YEAR(TbRegistroSaidas[[#This Row],[Data da Competência]]))</f>
        <v>2018</v>
      </c>
    </row>
    <row r="113" spans="2:12" ht="17.100000000000001" customHeight="1" x14ac:dyDescent="0.25">
      <c r="B113" s="73">
        <v>43329.109711177305</v>
      </c>
      <c r="C113" s="38">
        <v>43277</v>
      </c>
      <c r="D113" s="38">
        <v>43288.040879967026</v>
      </c>
      <c r="E113" s="19" t="s">
        <v>40</v>
      </c>
      <c r="F113" s="19" t="s">
        <v>46</v>
      </c>
      <c r="G113" s="19" t="s">
        <v>395</v>
      </c>
      <c r="H113" s="39">
        <v>658</v>
      </c>
      <c r="I113" s="61">
        <f>IF(TbRegistroSaidas[[#This Row],[Data do Caixa Realizado]]="",0,MONTH(TbRegistroSaidas[[#This Row],[Data do Caixa Realizado]]))</f>
        <v>8</v>
      </c>
      <c r="J113" s="74">
        <f>IF(TbRegistroSaidas[[#This Row],[Data do Caixa Realizado]]="",0,YEAR(TbRegistroSaidas[[#This Row],[Data do Caixa Realizado]]))</f>
        <v>2018</v>
      </c>
      <c r="K113" s="61">
        <f>IF(TbRegistroSaidas[[#This Row],[Data da Competência]]="",0,MONTH(TbRegistroSaidas[[#This Row],[Data da Competência]]))</f>
        <v>6</v>
      </c>
      <c r="L113" s="74">
        <f>IF(TbRegistroSaidas[[#This Row],[Data da Competência]]="",0,YEAR(TbRegistroSaidas[[#This Row],[Data da Competência]]))</f>
        <v>2018</v>
      </c>
    </row>
    <row r="114" spans="2:12" ht="17.100000000000001" customHeight="1" x14ac:dyDescent="0.25">
      <c r="B114" s="73">
        <v>43336.432893175937</v>
      </c>
      <c r="C114" s="38">
        <v>43280</v>
      </c>
      <c r="D114" s="38">
        <v>43336.432893175937</v>
      </c>
      <c r="E114" s="19" t="s">
        <v>40</v>
      </c>
      <c r="F114" s="19" t="s">
        <v>35</v>
      </c>
      <c r="G114" s="19" t="s">
        <v>396</v>
      </c>
      <c r="H114" s="39">
        <v>4762</v>
      </c>
      <c r="I114" s="61">
        <f>IF(TbRegistroSaidas[[#This Row],[Data do Caixa Realizado]]="",0,MONTH(TbRegistroSaidas[[#This Row],[Data do Caixa Realizado]]))</f>
        <v>8</v>
      </c>
      <c r="J114" s="74">
        <f>IF(TbRegistroSaidas[[#This Row],[Data do Caixa Realizado]]="",0,YEAR(TbRegistroSaidas[[#This Row],[Data do Caixa Realizado]]))</f>
        <v>2018</v>
      </c>
      <c r="K114" s="61">
        <f>IF(TbRegistroSaidas[[#This Row],[Data da Competência]]="",0,MONTH(TbRegistroSaidas[[#This Row],[Data da Competência]]))</f>
        <v>6</v>
      </c>
      <c r="L114" s="74">
        <f>IF(TbRegistroSaidas[[#This Row],[Data da Competência]]="",0,YEAR(TbRegistroSaidas[[#This Row],[Data da Competência]]))</f>
        <v>2018</v>
      </c>
    </row>
    <row r="115" spans="2:12" ht="17.100000000000001" customHeight="1" x14ac:dyDescent="0.25">
      <c r="B115" s="73">
        <v>43290.700268540626</v>
      </c>
      <c r="C115" s="38">
        <v>43283</v>
      </c>
      <c r="D115" s="38">
        <v>43290.700268540626</v>
      </c>
      <c r="E115" s="19" t="s">
        <v>40</v>
      </c>
      <c r="F115" s="19" t="s">
        <v>38</v>
      </c>
      <c r="G115" s="19" t="s">
        <v>397</v>
      </c>
      <c r="H115" s="39">
        <v>2186</v>
      </c>
      <c r="I115" s="61">
        <f>IF(TbRegistroSaidas[[#This Row],[Data do Caixa Realizado]]="",0,MONTH(TbRegistroSaidas[[#This Row],[Data do Caixa Realizado]]))</f>
        <v>7</v>
      </c>
      <c r="J115" s="74">
        <f>IF(TbRegistroSaidas[[#This Row],[Data do Caixa Realizado]]="",0,YEAR(TbRegistroSaidas[[#This Row],[Data do Caixa Realizado]]))</f>
        <v>2018</v>
      </c>
      <c r="K115" s="61">
        <f>IF(TbRegistroSaidas[[#This Row],[Data da Competência]]="",0,MONTH(TbRegistroSaidas[[#This Row],[Data da Competência]]))</f>
        <v>7</v>
      </c>
      <c r="L115" s="74">
        <f>IF(TbRegistroSaidas[[#This Row],[Data da Competência]]="",0,YEAR(TbRegistroSaidas[[#This Row],[Data da Competência]]))</f>
        <v>2018</v>
      </c>
    </row>
    <row r="116" spans="2:12" ht="17.100000000000001" customHeight="1" x14ac:dyDescent="0.25">
      <c r="B116" s="73">
        <v>43305.188654160578</v>
      </c>
      <c r="C116" s="38">
        <v>43284</v>
      </c>
      <c r="D116" s="38">
        <v>43305.188654160578</v>
      </c>
      <c r="E116" s="19" t="s">
        <v>40</v>
      </c>
      <c r="F116" s="19" t="s">
        <v>35</v>
      </c>
      <c r="G116" s="19" t="s">
        <v>398</v>
      </c>
      <c r="H116" s="39">
        <v>3411</v>
      </c>
      <c r="I116" s="61">
        <f>IF(TbRegistroSaidas[[#This Row],[Data do Caixa Realizado]]="",0,MONTH(TbRegistroSaidas[[#This Row],[Data do Caixa Realizado]]))</f>
        <v>7</v>
      </c>
      <c r="J116" s="74">
        <f>IF(TbRegistroSaidas[[#This Row],[Data do Caixa Realizado]]="",0,YEAR(TbRegistroSaidas[[#This Row],[Data do Caixa Realizado]]))</f>
        <v>2018</v>
      </c>
      <c r="K116" s="61">
        <f>IF(TbRegistroSaidas[[#This Row],[Data da Competência]]="",0,MONTH(TbRegistroSaidas[[#This Row],[Data da Competência]]))</f>
        <v>7</v>
      </c>
      <c r="L116" s="74">
        <f>IF(TbRegistroSaidas[[#This Row],[Data da Competência]]="",0,YEAR(TbRegistroSaidas[[#This Row],[Data da Competência]]))</f>
        <v>2018</v>
      </c>
    </row>
    <row r="117" spans="2:12" ht="17.100000000000001" customHeight="1" x14ac:dyDescent="0.25">
      <c r="B117" s="73">
        <v>43305.434626119764</v>
      </c>
      <c r="C117" s="38">
        <v>43289</v>
      </c>
      <c r="D117" s="38">
        <v>43305.434626119764</v>
      </c>
      <c r="E117" s="19" t="s">
        <v>40</v>
      </c>
      <c r="F117" s="19" t="s">
        <v>35</v>
      </c>
      <c r="G117" s="19" t="s">
        <v>399</v>
      </c>
      <c r="H117" s="39">
        <v>2524</v>
      </c>
      <c r="I117" s="61">
        <f>IF(TbRegistroSaidas[[#This Row],[Data do Caixa Realizado]]="",0,MONTH(TbRegistroSaidas[[#This Row],[Data do Caixa Realizado]]))</f>
        <v>7</v>
      </c>
      <c r="J117" s="74">
        <f>IF(TbRegistroSaidas[[#This Row],[Data do Caixa Realizado]]="",0,YEAR(TbRegistroSaidas[[#This Row],[Data do Caixa Realizado]]))</f>
        <v>2018</v>
      </c>
      <c r="K117" s="61">
        <f>IF(TbRegistroSaidas[[#This Row],[Data da Competência]]="",0,MONTH(TbRegistroSaidas[[#This Row],[Data da Competência]]))</f>
        <v>7</v>
      </c>
      <c r="L117" s="74">
        <f>IF(TbRegistroSaidas[[#This Row],[Data da Competência]]="",0,YEAR(TbRegistroSaidas[[#This Row],[Data da Competência]]))</f>
        <v>2018</v>
      </c>
    </row>
    <row r="118" spans="2:12" ht="17.100000000000001" customHeight="1" x14ac:dyDescent="0.25">
      <c r="B118" s="73">
        <v>43313.176696691356</v>
      </c>
      <c r="C118" s="38">
        <v>43291</v>
      </c>
      <c r="D118" s="38">
        <v>43313.176696691356</v>
      </c>
      <c r="E118" s="19" t="s">
        <v>40</v>
      </c>
      <c r="F118" s="19" t="s">
        <v>38</v>
      </c>
      <c r="G118" s="19" t="s">
        <v>400</v>
      </c>
      <c r="H118" s="39">
        <v>1709</v>
      </c>
      <c r="I118" s="61">
        <f>IF(TbRegistroSaidas[[#This Row],[Data do Caixa Realizado]]="",0,MONTH(TbRegistroSaidas[[#This Row],[Data do Caixa Realizado]]))</f>
        <v>8</v>
      </c>
      <c r="J118" s="74">
        <f>IF(TbRegistroSaidas[[#This Row],[Data do Caixa Realizado]]="",0,YEAR(TbRegistroSaidas[[#This Row],[Data do Caixa Realizado]]))</f>
        <v>2018</v>
      </c>
      <c r="K118" s="61">
        <f>IF(TbRegistroSaidas[[#This Row],[Data da Competência]]="",0,MONTH(TbRegistroSaidas[[#This Row],[Data da Competência]]))</f>
        <v>7</v>
      </c>
      <c r="L118" s="74">
        <f>IF(TbRegistroSaidas[[#This Row],[Data da Competência]]="",0,YEAR(TbRegistroSaidas[[#This Row],[Data da Competência]]))</f>
        <v>2018</v>
      </c>
    </row>
    <row r="119" spans="2:12" ht="17.100000000000001" customHeight="1" x14ac:dyDescent="0.25">
      <c r="B119" s="73">
        <v>43340.349295717155</v>
      </c>
      <c r="C119" s="38">
        <v>43296</v>
      </c>
      <c r="D119" s="38">
        <v>43340.349295717155</v>
      </c>
      <c r="E119" s="19" t="s">
        <v>40</v>
      </c>
      <c r="F119" s="19" t="s">
        <v>46</v>
      </c>
      <c r="G119" s="19" t="s">
        <v>401</v>
      </c>
      <c r="H119" s="39">
        <v>3181</v>
      </c>
      <c r="I119" s="61">
        <f>IF(TbRegistroSaidas[[#This Row],[Data do Caixa Realizado]]="",0,MONTH(TbRegistroSaidas[[#This Row],[Data do Caixa Realizado]]))</f>
        <v>8</v>
      </c>
      <c r="J119" s="74">
        <f>IF(TbRegistroSaidas[[#This Row],[Data do Caixa Realizado]]="",0,YEAR(TbRegistroSaidas[[#This Row],[Data do Caixa Realizado]]))</f>
        <v>2018</v>
      </c>
      <c r="K119" s="61">
        <f>IF(TbRegistroSaidas[[#This Row],[Data da Competência]]="",0,MONTH(TbRegistroSaidas[[#This Row],[Data da Competência]]))</f>
        <v>7</v>
      </c>
      <c r="L119" s="74">
        <f>IF(TbRegistroSaidas[[#This Row],[Data da Competência]]="",0,YEAR(TbRegistroSaidas[[#This Row],[Data da Competência]]))</f>
        <v>2018</v>
      </c>
    </row>
    <row r="120" spans="2:12" ht="17.100000000000001" customHeight="1" x14ac:dyDescent="0.25">
      <c r="B120" s="73">
        <v>43321.703958375911</v>
      </c>
      <c r="C120" s="38">
        <v>43297</v>
      </c>
      <c r="D120" s="38">
        <v>43321.703958375911</v>
      </c>
      <c r="E120" s="19" t="s">
        <v>40</v>
      </c>
      <c r="F120" s="19" t="s">
        <v>36</v>
      </c>
      <c r="G120" s="19" t="s">
        <v>402</v>
      </c>
      <c r="H120" s="39">
        <v>1108</v>
      </c>
      <c r="I120" s="61">
        <f>IF(TbRegistroSaidas[[#This Row],[Data do Caixa Realizado]]="",0,MONTH(TbRegistroSaidas[[#This Row],[Data do Caixa Realizado]]))</f>
        <v>8</v>
      </c>
      <c r="J120" s="74">
        <f>IF(TbRegistroSaidas[[#This Row],[Data do Caixa Realizado]]="",0,YEAR(TbRegistroSaidas[[#This Row],[Data do Caixa Realizado]]))</f>
        <v>2018</v>
      </c>
      <c r="K120" s="61">
        <f>IF(TbRegistroSaidas[[#This Row],[Data da Competência]]="",0,MONTH(TbRegistroSaidas[[#This Row],[Data da Competência]]))</f>
        <v>7</v>
      </c>
      <c r="L120" s="74">
        <f>IF(TbRegistroSaidas[[#This Row],[Data da Competência]]="",0,YEAR(TbRegistroSaidas[[#This Row],[Data da Competência]]))</f>
        <v>2018</v>
      </c>
    </row>
    <row r="121" spans="2:12" ht="17.100000000000001" customHeight="1" x14ac:dyDescent="0.25">
      <c r="B121" s="73">
        <v>43330.010675622812</v>
      </c>
      <c r="C121" s="38">
        <v>43298</v>
      </c>
      <c r="D121" s="38">
        <v>43330.010675622812</v>
      </c>
      <c r="E121" s="19" t="s">
        <v>40</v>
      </c>
      <c r="F121" s="19" t="s">
        <v>46</v>
      </c>
      <c r="G121" s="19" t="s">
        <v>403</v>
      </c>
      <c r="H121" s="39">
        <v>2777</v>
      </c>
      <c r="I121" s="61">
        <f>IF(TbRegistroSaidas[[#This Row],[Data do Caixa Realizado]]="",0,MONTH(TbRegistroSaidas[[#This Row],[Data do Caixa Realizado]]))</f>
        <v>8</v>
      </c>
      <c r="J121" s="74">
        <f>IF(TbRegistroSaidas[[#This Row],[Data do Caixa Realizado]]="",0,YEAR(TbRegistroSaidas[[#This Row],[Data do Caixa Realizado]]))</f>
        <v>2018</v>
      </c>
      <c r="K121" s="61">
        <f>IF(TbRegistroSaidas[[#This Row],[Data da Competência]]="",0,MONTH(TbRegistroSaidas[[#This Row],[Data da Competência]]))</f>
        <v>7</v>
      </c>
      <c r="L121" s="74">
        <f>IF(TbRegistroSaidas[[#This Row],[Data da Competência]]="",0,YEAR(TbRegistroSaidas[[#This Row],[Data da Competência]]))</f>
        <v>2018</v>
      </c>
    </row>
    <row r="122" spans="2:12" ht="17.100000000000001" customHeight="1" x14ac:dyDescent="0.25">
      <c r="B122" s="73">
        <v>43357.040894197533</v>
      </c>
      <c r="C122" s="38">
        <v>43300</v>
      </c>
      <c r="D122" s="38">
        <v>43357.040894197533</v>
      </c>
      <c r="E122" s="19" t="s">
        <v>40</v>
      </c>
      <c r="F122" s="19" t="s">
        <v>38</v>
      </c>
      <c r="G122" s="19" t="s">
        <v>404</v>
      </c>
      <c r="H122" s="39">
        <v>3793</v>
      </c>
      <c r="I122" s="61">
        <f>IF(TbRegistroSaidas[[#This Row],[Data do Caixa Realizado]]="",0,MONTH(TbRegistroSaidas[[#This Row],[Data do Caixa Realizado]]))</f>
        <v>9</v>
      </c>
      <c r="J122" s="74">
        <f>IF(TbRegistroSaidas[[#This Row],[Data do Caixa Realizado]]="",0,YEAR(TbRegistroSaidas[[#This Row],[Data do Caixa Realizado]]))</f>
        <v>2018</v>
      </c>
      <c r="K122" s="61">
        <f>IF(TbRegistroSaidas[[#This Row],[Data da Competência]]="",0,MONTH(TbRegistroSaidas[[#This Row],[Data da Competência]]))</f>
        <v>7</v>
      </c>
      <c r="L122" s="74">
        <f>IF(TbRegistroSaidas[[#This Row],[Data da Competência]]="",0,YEAR(TbRegistroSaidas[[#This Row],[Data da Competência]]))</f>
        <v>2018</v>
      </c>
    </row>
    <row r="123" spans="2:12" ht="17.100000000000001" customHeight="1" x14ac:dyDescent="0.25">
      <c r="B123" s="73" t="s">
        <v>70</v>
      </c>
      <c r="C123" s="38">
        <v>43302</v>
      </c>
      <c r="D123" s="38">
        <v>43324.888843781351</v>
      </c>
      <c r="E123" s="19" t="s">
        <v>40</v>
      </c>
      <c r="F123" s="19" t="s">
        <v>35</v>
      </c>
      <c r="G123" s="19" t="s">
        <v>405</v>
      </c>
      <c r="H123" s="39">
        <v>4217</v>
      </c>
      <c r="I123" s="61">
        <f>IF(TbRegistroSaidas[[#This Row],[Data do Caixa Realizado]]="",0,MONTH(TbRegistroSaidas[[#This Row],[Data do Caixa Realizado]]))</f>
        <v>0</v>
      </c>
      <c r="J123" s="74">
        <f>IF(TbRegistroSaidas[[#This Row],[Data do Caixa Realizado]]="",0,YEAR(TbRegistroSaidas[[#This Row],[Data do Caixa Realizado]]))</f>
        <v>0</v>
      </c>
      <c r="K123" s="61">
        <f>IF(TbRegistroSaidas[[#This Row],[Data da Competência]]="",0,MONTH(TbRegistroSaidas[[#This Row],[Data da Competência]]))</f>
        <v>7</v>
      </c>
      <c r="L123" s="74">
        <f>IF(TbRegistroSaidas[[#This Row],[Data da Competência]]="",0,YEAR(TbRegistroSaidas[[#This Row],[Data da Competência]]))</f>
        <v>2018</v>
      </c>
    </row>
    <row r="124" spans="2:12" ht="17.100000000000001" customHeight="1" x14ac:dyDescent="0.25">
      <c r="B124" s="73">
        <v>43342.623492549312</v>
      </c>
      <c r="C124" s="38">
        <v>43309</v>
      </c>
      <c r="D124" s="38">
        <v>43342.623492549312</v>
      </c>
      <c r="E124" s="19" t="s">
        <v>40</v>
      </c>
      <c r="F124" s="19" t="s">
        <v>46</v>
      </c>
      <c r="G124" s="19" t="s">
        <v>406</v>
      </c>
      <c r="H124" s="39">
        <v>4850</v>
      </c>
      <c r="I124" s="61">
        <f>IF(TbRegistroSaidas[[#This Row],[Data do Caixa Realizado]]="",0,MONTH(TbRegistroSaidas[[#This Row],[Data do Caixa Realizado]]))</f>
        <v>8</v>
      </c>
      <c r="J124" s="74">
        <f>IF(TbRegistroSaidas[[#This Row],[Data do Caixa Realizado]]="",0,YEAR(TbRegistroSaidas[[#This Row],[Data do Caixa Realizado]]))</f>
        <v>2018</v>
      </c>
      <c r="K124" s="61">
        <f>IF(TbRegistroSaidas[[#This Row],[Data da Competência]]="",0,MONTH(TbRegistroSaidas[[#This Row],[Data da Competência]]))</f>
        <v>7</v>
      </c>
      <c r="L124" s="74">
        <f>IF(TbRegistroSaidas[[#This Row],[Data da Competência]]="",0,YEAR(TbRegistroSaidas[[#This Row],[Data da Competência]]))</f>
        <v>2018</v>
      </c>
    </row>
    <row r="125" spans="2:12" ht="17.100000000000001" customHeight="1" x14ac:dyDescent="0.25">
      <c r="B125" s="73">
        <v>43354.968085716326</v>
      </c>
      <c r="C125" s="38">
        <v>43311</v>
      </c>
      <c r="D125" s="38">
        <v>43331.330507155544</v>
      </c>
      <c r="E125" s="19" t="s">
        <v>40</v>
      </c>
      <c r="F125" s="19" t="s">
        <v>35</v>
      </c>
      <c r="G125" s="19" t="s">
        <v>407</v>
      </c>
      <c r="H125" s="39">
        <v>4309</v>
      </c>
      <c r="I125" s="61">
        <f>IF(TbRegistroSaidas[[#This Row],[Data do Caixa Realizado]]="",0,MONTH(TbRegistroSaidas[[#This Row],[Data do Caixa Realizado]]))</f>
        <v>9</v>
      </c>
      <c r="J125" s="74">
        <f>IF(TbRegistroSaidas[[#This Row],[Data do Caixa Realizado]]="",0,YEAR(TbRegistroSaidas[[#This Row],[Data do Caixa Realizado]]))</f>
        <v>2018</v>
      </c>
      <c r="K125" s="61">
        <f>IF(TbRegistroSaidas[[#This Row],[Data da Competência]]="",0,MONTH(TbRegistroSaidas[[#This Row],[Data da Competência]]))</f>
        <v>7</v>
      </c>
      <c r="L125" s="74">
        <f>IF(TbRegistroSaidas[[#This Row],[Data da Competência]]="",0,YEAR(TbRegistroSaidas[[#This Row],[Data da Competência]]))</f>
        <v>2018</v>
      </c>
    </row>
    <row r="126" spans="2:12" ht="17.100000000000001" customHeight="1" x14ac:dyDescent="0.25">
      <c r="B126" s="73">
        <v>43374.615784892369</v>
      </c>
      <c r="C126" s="38">
        <v>43313</v>
      </c>
      <c r="D126" s="38">
        <v>43314.576092684139</v>
      </c>
      <c r="E126" s="19" t="s">
        <v>40</v>
      </c>
      <c r="F126" s="19" t="s">
        <v>36</v>
      </c>
      <c r="G126" s="19" t="s">
        <v>408</v>
      </c>
      <c r="H126" s="39">
        <v>4462</v>
      </c>
      <c r="I126" s="61">
        <f>IF(TbRegistroSaidas[[#This Row],[Data do Caixa Realizado]]="",0,MONTH(TbRegistroSaidas[[#This Row],[Data do Caixa Realizado]]))</f>
        <v>10</v>
      </c>
      <c r="J126" s="74">
        <f>IF(TbRegistroSaidas[[#This Row],[Data do Caixa Realizado]]="",0,YEAR(TbRegistroSaidas[[#This Row],[Data do Caixa Realizado]]))</f>
        <v>2018</v>
      </c>
      <c r="K126" s="61">
        <f>IF(TbRegistroSaidas[[#This Row],[Data da Competência]]="",0,MONTH(TbRegistroSaidas[[#This Row],[Data da Competência]]))</f>
        <v>8</v>
      </c>
      <c r="L126" s="74">
        <f>IF(TbRegistroSaidas[[#This Row],[Data da Competência]]="",0,YEAR(TbRegistroSaidas[[#This Row],[Data da Competência]]))</f>
        <v>2018</v>
      </c>
    </row>
    <row r="127" spans="2:12" ht="17.100000000000001" customHeight="1" x14ac:dyDescent="0.25">
      <c r="B127" s="73">
        <v>43375.491443107414</v>
      </c>
      <c r="C127" s="38">
        <v>43319</v>
      </c>
      <c r="D127" s="38">
        <v>43375.491443107414</v>
      </c>
      <c r="E127" s="19" t="s">
        <v>40</v>
      </c>
      <c r="F127" s="19" t="s">
        <v>34</v>
      </c>
      <c r="G127" s="19" t="s">
        <v>409</v>
      </c>
      <c r="H127" s="39">
        <v>4947</v>
      </c>
      <c r="I127" s="61">
        <f>IF(TbRegistroSaidas[[#This Row],[Data do Caixa Realizado]]="",0,MONTH(TbRegistroSaidas[[#This Row],[Data do Caixa Realizado]]))</f>
        <v>10</v>
      </c>
      <c r="J127" s="74">
        <f>IF(TbRegistroSaidas[[#This Row],[Data do Caixa Realizado]]="",0,YEAR(TbRegistroSaidas[[#This Row],[Data do Caixa Realizado]]))</f>
        <v>2018</v>
      </c>
      <c r="K127" s="61">
        <f>IF(TbRegistroSaidas[[#This Row],[Data da Competência]]="",0,MONTH(TbRegistroSaidas[[#This Row],[Data da Competência]]))</f>
        <v>8</v>
      </c>
      <c r="L127" s="74">
        <f>IF(TbRegistroSaidas[[#This Row],[Data da Competência]]="",0,YEAR(TbRegistroSaidas[[#This Row],[Data da Competência]]))</f>
        <v>2018</v>
      </c>
    </row>
    <row r="128" spans="2:12" ht="17.100000000000001" customHeight="1" x14ac:dyDescent="0.25">
      <c r="B128" s="73">
        <v>43368.704862392784</v>
      </c>
      <c r="C128" s="38">
        <v>43322</v>
      </c>
      <c r="D128" s="38">
        <v>43368.704862392784</v>
      </c>
      <c r="E128" s="19" t="s">
        <v>40</v>
      </c>
      <c r="F128" s="19" t="s">
        <v>38</v>
      </c>
      <c r="G128" s="19" t="s">
        <v>410</v>
      </c>
      <c r="H128" s="39">
        <v>902</v>
      </c>
      <c r="I128" s="61">
        <f>IF(TbRegistroSaidas[[#This Row],[Data do Caixa Realizado]]="",0,MONTH(TbRegistroSaidas[[#This Row],[Data do Caixa Realizado]]))</f>
        <v>9</v>
      </c>
      <c r="J128" s="74">
        <f>IF(TbRegistroSaidas[[#This Row],[Data do Caixa Realizado]]="",0,YEAR(TbRegistroSaidas[[#This Row],[Data do Caixa Realizado]]))</f>
        <v>2018</v>
      </c>
      <c r="K128" s="61">
        <f>IF(TbRegistroSaidas[[#This Row],[Data da Competência]]="",0,MONTH(TbRegistroSaidas[[#This Row],[Data da Competência]]))</f>
        <v>8</v>
      </c>
      <c r="L128" s="74">
        <f>IF(TbRegistroSaidas[[#This Row],[Data da Competência]]="",0,YEAR(TbRegistroSaidas[[#This Row],[Data da Competência]]))</f>
        <v>2018</v>
      </c>
    </row>
    <row r="129" spans="2:12" ht="17.100000000000001" customHeight="1" x14ac:dyDescent="0.25">
      <c r="B129" s="73">
        <v>43366.872016051886</v>
      </c>
      <c r="C129" s="38">
        <v>43324</v>
      </c>
      <c r="D129" s="38">
        <v>43366.872016051886</v>
      </c>
      <c r="E129" s="19" t="s">
        <v>40</v>
      </c>
      <c r="F129" s="19" t="s">
        <v>34</v>
      </c>
      <c r="G129" s="19" t="s">
        <v>411</v>
      </c>
      <c r="H129" s="39">
        <v>432</v>
      </c>
      <c r="I129" s="61">
        <f>IF(TbRegistroSaidas[[#This Row],[Data do Caixa Realizado]]="",0,MONTH(TbRegistroSaidas[[#This Row],[Data do Caixa Realizado]]))</f>
        <v>9</v>
      </c>
      <c r="J129" s="74">
        <f>IF(TbRegistroSaidas[[#This Row],[Data do Caixa Realizado]]="",0,YEAR(TbRegistroSaidas[[#This Row],[Data do Caixa Realizado]]))</f>
        <v>2018</v>
      </c>
      <c r="K129" s="61">
        <f>IF(TbRegistroSaidas[[#This Row],[Data da Competência]]="",0,MONTH(TbRegistroSaidas[[#This Row],[Data da Competência]]))</f>
        <v>8</v>
      </c>
      <c r="L129" s="74">
        <f>IF(TbRegistroSaidas[[#This Row],[Data da Competência]]="",0,YEAR(TbRegistroSaidas[[#This Row],[Data da Competência]]))</f>
        <v>2018</v>
      </c>
    </row>
    <row r="130" spans="2:12" ht="17.100000000000001" customHeight="1" x14ac:dyDescent="0.25">
      <c r="B130" s="73">
        <v>43356.956112414089</v>
      </c>
      <c r="C130" s="38">
        <v>43327</v>
      </c>
      <c r="D130" s="38">
        <v>43356.956112414089</v>
      </c>
      <c r="E130" s="19" t="s">
        <v>40</v>
      </c>
      <c r="F130" s="19" t="s">
        <v>35</v>
      </c>
      <c r="G130" s="19" t="s">
        <v>412</v>
      </c>
      <c r="H130" s="39">
        <v>4084</v>
      </c>
      <c r="I130" s="61">
        <f>IF(TbRegistroSaidas[[#This Row],[Data do Caixa Realizado]]="",0,MONTH(TbRegistroSaidas[[#This Row],[Data do Caixa Realizado]]))</f>
        <v>9</v>
      </c>
      <c r="J130" s="74">
        <f>IF(TbRegistroSaidas[[#This Row],[Data do Caixa Realizado]]="",0,YEAR(TbRegistroSaidas[[#This Row],[Data do Caixa Realizado]]))</f>
        <v>2018</v>
      </c>
      <c r="K130" s="61">
        <f>IF(TbRegistroSaidas[[#This Row],[Data da Competência]]="",0,MONTH(TbRegistroSaidas[[#This Row],[Data da Competência]]))</f>
        <v>8</v>
      </c>
      <c r="L130" s="74">
        <f>IF(TbRegistroSaidas[[#This Row],[Data da Competência]]="",0,YEAR(TbRegistroSaidas[[#This Row],[Data da Competência]]))</f>
        <v>2018</v>
      </c>
    </row>
    <row r="131" spans="2:12" ht="17.100000000000001" customHeight="1" x14ac:dyDescent="0.25">
      <c r="B131" s="73">
        <v>43433.012235706425</v>
      </c>
      <c r="C131" s="38">
        <v>43334</v>
      </c>
      <c r="D131" s="38">
        <v>43359.016635810432</v>
      </c>
      <c r="E131" s="19" t="s">
        <v>40</v>
      </c>
      <c r="F131" s="19" t="s">
        <v>46</v>
      </c>
      <c r="G131" s="19" t="s">
        <v>413</v>
      </c>
      <c r="H131" s="39">
        <v>1054</v>
      </c>
      <c r="I131" s="61">
        <f>IF(TbRegistroSaidas[[#This Row],[Data do Caixa Realizado]]="",0,MONTH(TbRegistroSaidas[[#This Row],[Data do Caixa Realizado]]))</f>
        <v>11</v>
      </c>
      <c r="J131" s="74">
        <f>IF(TbRegistroSaidas[[#This Row],[Data do Caixa Realizado]]="",0,YEAR(TbRegistroSaidas[[#This Row],[Data do Caixa Realizado]]))</f>
        <v>2018</v>
      </c>
      <c r="K131" s="61">
        <f>IF(TbRegistroSaidas[[#This Row],[Data da Competência]]="",0,MONTH(TbRegistroSaidas[[#This Row],[Data da Competência]]))</f>
        <v>8</v>
      </c>
      <c r="L131" s="74">
        <f>IF(TbRegistroSaidas[[#This Row],[Data da Competência]]="",0,YEAR(TbRegistroSaidas[[#This Row],[Data da Competência]]))</f>
        <v>2018</v>
      </c>
    </row>
    <row r="132" spans="2:12" ht="17.100000000000001" customHeight="1" x14ac:dyDescent="0.25">
      <c r="B132" s="73">
        <v>43352.077398814596</v>
      </c>
      <c r="C132" s="38">
        <v>43335</v>
      </c>
      <c r="D132" s="38">
        <v>43352.077398814596</v>
      </c>
      <c r="E132" s="19" t="s">
        <v>40</v>
      </c>
      <c r="F132" s="19" t="s">
        <v>34</v>
      </c>
      <c r="G132" s="19" t="s">
        <v>414</v>
      </c>
      <c r="H132" s="39">
        <v>4608</v>
      </c>
      <c r="I132" s="61">
        <f>IF(TbRegistroSaidas[[#This Row],[Data do Caixa Realizado]]="",0,MONTH(TbRegistroSaidas[[#This Row],[Data do Caixa Realizado]]))</f>
        <v>9</v>
      </c>
      <c r="J132" s="74">
        <f>IF(TbRegistroSaidas[[#This Row],[Data do Caixa Realizado]]="",0,YEAR(TbRegistroSaidas[[#This Row],[Data do Caixa Realizado]]))</f>
        <v>2018</v>
      </c>
      <c r="K132" s="61">
        <f>IF(TbRegistroSaidas[[#This Row],[Data da Competência]]="",0,MONTH(TbRegistroSaidas[[#This Row],[Data da Competência]]))</f>
        <v>8</v>
      </c>
      <c r="L132" s="74">
        <f>IF(TbRegistroSaidas[[#This Row],[Data da Competência]]="",0,YEAR(TbRegistroSaidas[[#This Row],[Data da Competência]]))</f>
        <v>2018</v>
      </c>
    </row>
    <row r="133" spans="2:12" ht="17.100000000000001" customHeight="1" x14ac:dyDescent="0.25">
      <c r="B133" s="73">
        <v>43363.149663367352</v>
      </c>
      <c r="C133" s="38">
        <v>43340</v>
      </c>
      <c r="D133" s="38">
        <v>43363.149663367352</v>
      </c>
      <c r="E133" s="19" t="s">
        <v>40</v>
      </c>
      <c r="F133" s="19" t="s">
        <v>38</v>
      </c>
      <c r="G133" s="19" t="s">
        <v>415</v>
      </c>
      <c r="H133" s="39">
        <v>1238</v>
      </c>
      <c r="I133" s="61">
        <f>IF(TbRegistroSaidas[[#This Row],[Data do Caixa Realizado]]="",0,MONTH(TbRegistroSaidas[[#This Row],[Data do Caixa Realizado]]))</f>
        <v>9</v>
      </c>
      <c r="J133" s="74">
        <f>IF(TbRegistroSaidas[[#This Row],[Data do Caixa Realizado]]="",0,YEAR(TbRegistroSaidas[[#This Row],[Data do Caixa Realizado]]))</f>
        <v>2018</v>
      </c>
      <c r="K133" s="61">
        <f>IF(TbRegistroSaidas[[#This Row],[Data da Competência]]="",0,MONTH(TbRegistroSaidas[[#This Row],[Data da Competência]]))</f>
        <v>8</v>
      </c>
      <c r="L133" s="74">
        <f>IF(TbRegistroSaidas[[#This Row],[Data da Competência]]="",0,YEAR(TbRegistroSaidas[[#This Row],[Data da Competência]]))</f>
        <v>2018</v>
      </c>
    </row>
    <row r="134" spans="2:12" ht="17.100000000000001" customHeight="1" x14ac:dyDescent="0.25">
      <c r="B134" s="73">
        <v>43370.729955212279</v>
      </c>
      <c r="C134" s="38">
        <v>43346</v>
      </c>
      <c r="D134" s="38">
        <v>43370.729955212279</v>
      </c>
      <c r="E134" s="19" t="s">
        <v>40</v>
      </c>
      <c r="F134" s="19" t="s">
        <v>46</v>
      </c>
      <c r="G134" s="19" t="s">
        <v>416</v>
      </c>
      <c r="H134" s="39">
        <v>1342</v>
      </c>
      <c r="I134" s="61">
        <f>IF(TbRegistroSaidas[[#This Row],[Data do Caixa Realizado]]="",0,MONTH(TbRegistroSaidas[[#This Row],[Data do Caixa Realizado]]))</f>
        <v>9</v>
      </c>
      <c r="J134" s="74">
        <f>IF(TbRegistroSaidas[[#This Row],[Data do Caixa Realizado]]="",0,YEAR(TbRegistroSaidas[[#This Row],[Data do Caixa Realizado]]))</f>
        <v>2018</v>
      </c>
      <c r="K134" s="61">
        <f>IF(TbRegistroSaidas[[#This Row],[Data da Competência]]="",0,MONTH(TbRegistroSaidas[[#This Row],[Data da Competência]]))</f>
        <v>9</v>
      </c>
      <c r="L134" s="74">
        <f>IF(TbRegistroSaidas[[#This Row],[Data da Competência]]="",0,YEAR(TbRegistroSaidas[[#This Row],[Data da Competência]]))</f>
        <v>2018</v>
      </c>
    </row>
    <row r="135" spans="2:12" ht="17.100000000000001" customHeight="1" x14ac:dyDescent="0.25">
      <c r="B135" s="73">
        <v>43438.840632706146</v>
      </c>
      <c r="C135" s="38">
        <v>43350</v>
      </c>
      <c r="D135" s="38">
        <v>43402.779511524925</v>
      </c>
      <c r="E135" s="19" t="s">
        <v>40</v>
      </c>
      <c r="F135" s="19" t="s">
        <v>34</v>
      </c>
      <c r="G135" s="19" t="s">
        <v>417</v>
      </c>
      <c r="H135" s="39">
        <v>2936</v>
      </c>
      <c r="I135" s="61">
        <f>IF(TbRegistroSaidas[[#This Row],[Data do Caixa Realizado]]="",0,MONTH(TbRegistroSaidas[[#This Row],[Data do Caixa Realizado]]))</f>
        <v>12</v>
      </c>
      <c r="J135" s="74">
        <f>IF(TbRegistroSaidas[[#This Row],[Data do Caixa Realizado]]="",0,YEAR(TbRegistroSaidas[[#This Row],[Data do Caixa Realizado]]))</f>
        <v>2018</v>
      </c>
      <c r="K135" s="61">
        <f>IF(TbRegistroSaidas[[#This Row],[Data da Competência]]="",0,MONTH(TbRegistroSaidas[[#This Row],[Data da Competência]]))</f>
        <v>9</v>
      </c>
      <c r="L135" s="74">
        <f>IF(TbRegistroSaidas[[#This Row],[Data da Competência]]="",0,YEAR(TbRegistroSaidas[[#This Row],[Data da Competência]]))</f>
        <v>2018</v>
      </c>
    </row>
    <row r="136" spans="2:12" ht="17.100000000000001" customHeight="1" x14ac:dyDescent="0.25">
      <c r="B136" s="73">
        <v>43381.142100455778</v>
      </c>
      <c r="C136" s="38">
        <v>43351</v>
      </c>
      <c r="D136" s="38">
        <v>43381.142100455778</v>
      </c>
      <c r="E136" s="19" t="s">
        <v>40</v>
      </c>
      <c r="F136" s="19" t="s">
        <v>46</v>
      </c>
      <c r="G136" s="19" t="s">
        <v>418</v>
      </c>
      <c r="H136" s="39">
        <v>875</v>
      </c>
      <c r="I136" s="61">
        <f>IF(TbRegistroSaidas[[#This Row],[Data do Caixa Realizado]]="",0,MONTH(TbRegistroSaidas[[#This Row],[Data do Caixa Realizado]]))</f>
        <v>10</v>
      </c>
      <c r="J136" s="74">
        <f>IF(TbRegistroSaidas[[#This Row],[Data do Caixa Realizado]]="",0,YEAR(TbRegistroSaidas[[#This Row],[Data do Caixa Realizado]]))</f>
        <v>2018</v>
      </c>
      <c r="K136" s="61">
        <f>IF(TbRegistroSaidas[[#This Row],[Data da Competência]]="",0,MONTH(TbRegistroSaidas[[#This Row],[Data da Competência]]))</f>
        <v>9</v>
      </c>
      <c r="L136" s="74">
        <f>IF(TbRegistroSaidas[[#This Row],[Data da Competência]]="",0,YEAR(TbRegistroSaidas[[#This Row],[Data da Competência]]))</f>
        <v>2018</v>
      </c>
    </row>
    <row r="137" spans="2:12" ht="17.100000000000001" customHeight="1" x14ac:dyDescent="0.25">
      <c r="B137" s="73">
        <v>43355.021702138809</v>
      </c>
      <c r="C137" s="38">
        <v>43353</v>
      </c>
      <c r="D137" s="38">
        <v>43355.021702138809</v>
      </c>
      <c r="E137" s="19" t="s">
        <v>40</v>
      </c>
      <c r="F137" s="19" t="s">
        <v>36</v>
      </c>
      <c r="G137" s="19" t="s">
        <v>419</v>
      </c>
      <c r="H137" s="39">
        <v>159</v>
      </c>
      <c r="I137" s="61">
        <f>IF(TbRegistroSaidas[[#This Row],[Data do Caixa Realizado]]="",0,MONTH(TbRegistroSaidas[[#This Row],[Data do Caixa Realizado]]))</f>
        <v>9</v>
      </c>
      <c r="J137" s="74">
        <f>IF(TbRegistroSaidas[[#This Row],[Data do Caixa Realizado]]="",0,YEAR(TbRegistroSaidas[[#This Row],[Data do Caixa Realizado]]))</f>
        <v>2018</v>
      </c>
      <c r="K137" s="61">
        <f>IF(TbRegistroSaidas[[#This Row],[Data da Competência]]="",0,MONTH(TbRegistroSaidas[[#This Row],[Data da Competência]]))</f>
        <v>9</v>
      </c>
      <c r="L137" s="74">
        <f>IF(TbRegistroSaidas[[#This Row],[Data da Competência]]="",0,YEAR(TbRegistroSaidas[[#This Row],[Data da Competência]]))</f>
        <v>2018</v>
      </c>
    </row>
    <row r="138" spans="2:12" ht="17.100000000000001" customHeight="1" x14ac:dyDescent="0.25">
      <c r="B138" s="73">
        <v>43382.641285204452</v>
      </c>
      <c r="C138" s="38">
        <v>43358</v>
      </c>
      <c r="D138" s="38">
        <v>43382.641285204452</v>
      </c>
      <c r="E138" s="19" t="s">
        <v>40</v>
      </c>
      <c r="F138" s="19" t="s">
        <v>46</v>
      </c>
      <c r="G138" s="19" t="s">
        <v>420</v>
      </c>
      <c r="H138" s="39">
        <v>2933</v>
      </c>
      <c r="I138" s="61">
        <f>IF(TbRegistroSaidas[[#This Row],[Data do Caixa Realizado]]="",0,MONTH(TbRegistroSaidas[[#This Row],[Data do Caixa Realizado]]))</f>
        <v>10</v>
      </c>
      <c r="J138" s="74">
        <f>IF(TbRegistroSaidas[[#This Row],[Data do Caixa Realizado]]="",0,YEAR(TbRegistroSaidas[[#This Row],[Data do Caixa Realizado]]))</f>
        <v>2018</v>
      </c>
      <c r="K138" s="61">
        <f>IF(TbRegistroSaidas[[#This Row],[Data da Competência]]="",0,MONTH(TbRegistroSaidas[[#This Row],[Data da Competência]]))</f>
        <v>9</v>
      </c>
      <c r="L138" s="74">
        <f>IF(TbRegistroSaidas[[#This Row],[Data da Competência]]="",0,YEAR(TbRegistroSaidas[[#This Row],[Data da Competência]]))</f>
        <v>2018</v>
      </c>
    </row>
    <row r="139" spans="2:12" ht="17.100000000000001" customHeight="1" x14ac:dyDescent="0.25">
      <c r="B139" s="73">
        <v>43405.129639238316</v>
      </c>
      <c r="C139" s="38">
        <v>43358</v>
      </c>
      <c r="D139" s="38">
        <v>43405.129639238316</v>
      </c>
      <c r="E139" s="19" t="s">
        <v>40</v>
      </c>
      <c r="F139" s="19" t="s">
        <v>46</v>
      </c>
      <c r="G139" s="19" t="s">
        <v>421</v>
      </c>
      <c r="H139" s="39">
        <v>4944</v>
      </c>
      <c r="I139" s="61">
        <f>IF(TbRegistroSaidas[[#This Row],[Data do Caixa Realizado]]="",0,MONTH(TbRegistroSaidas[[#This Row],[Data do Caixa Realizado]]))</f>
        <v>11</v>
      </c>
      <c r="J139" s="74">
        <f>IF(TbRegistroSaidas[[#This Row],[Data do Caixa Realizado]]="",0,YEAR(TbRegistroSaidas[[#This Row],[Data do Caixa Realizado]]))</f>
        <v>2018</v>
      </c>
      <c r="K139" s="61">
        <f>IF(TbRegistroSaidas[[#This Row],[Data da Competência]]="",0,MONTH(TbRegistroSaidas[[#This Row],[Data da Competência]]))</f>
        <v>9</v>
      </c>
      <c r="L139" s="74">
        <f>IF(TbRegistroSaidas[[#This Row],[Data da Competência]]="",0,YEAR(TbRegistroSaidas[[#This Row],[Data da Competência]]))</f>
        <v>2018</v>
      </c>
    </row>
    <row r="140" spans="2:12" ht="17.100000000000001" customHeight="1" x14ac:dyDescent="0.25">
      <c r="B140" s="73">
        <v>43377.659993656314</v>
      </c>
      <c r="C140" s="38">
        <v>43362</v>
      </c>
      <c r="D140" s="38">
        <v>43377.659993656314</v>
      </c>
      <c r="E140" s="19" t="s">
        <v>40</v>
      </c>
      <c r="F140" s="19" t="s">
        <v>38</v>
      </c>
      <c r="G140" s="19" t="s">
        <v>422</v>
      </c>
      <c r="H140" s="39">
        <v>4173</v>
      </c>
      <c r="I140" s="61">
        <f>IF(TbRegistroSaidas[[#This Row],[Data do Caixa Realizado]]="",0,MONTH(TbRegistroSaidas[[#This Row],[Data do Caixa Realizado]]))</f>
        <v>10</v>
      </c>
      <c r="J140" s="74">
        <f>IF(TbRegistroSaidas[[#This Row],[Data do Caixa Realizado]]="",0,YEAR(TbRegistroSaidas[[#This Row],[Data do Caixa Realizado]]))</f>
        <v>2018</v>
      </c>
      <c r="K140" s="61">
        <f>IF(TbRegistroSaidas[[#This Row],[Data da Competência]]="",0,MONTH(TbRegistroSaidas[[#This Row],[Data da Competência]]))</f>
        <v>9</v>
      </c>
      <c r="L140" s="74">
        <f>IF(TbRegistroSaidas[[#This Row],[Data da Competência]]="",0,YEAR(TbRegistroSaidas[[#This Row],[Data da Competência]]))</f>
        <v>2018</v>
      </c>
    </row>
    <row r="141" spans="2:12" ht="17.100000000000001" customHeight="1" x14ac:dyDescent="0.25">
      <c r="B141" s="73">
        <v>43375.186046774324</v>
      </c>
      <c r="C141" s="38">
        <v>43367</v>
      </c>
      <c r="D141" s="38">
        <v>43375.186046774324</v>
      </c>
      <c r="E141" s="19" t="s">
        <v>40</v>
      </c>
      <c r="F141" s="19" t="s">
        <v>34</v>
      </c>
      <c r="G141" s="19" t="s">
        <v>423</v>
      </c>
      <c r="H141" s="39">
        <v>2065</v>
      </c>
      <c r="I141" s="61">
        <f>IF(TbRegistroSaidas[[#This Row],[Data do Caixa Realizado]]="",0,MONTH(TbRegistroSaidas[[#This Row],[Data do Caixa Realizado]]))</f>
        <v>10</v>
      </c>
      <c r="J141" s="74">
        <f>IF(TbRegistroSaidas[[#This Row],[Data do Caixa Realizado]]="",0,YEAR(TbRegistroSaidas[[#This Row],[Data do Caixa Realizado]]))</f>
        <v>2018</v>
      </c>
      <c r="K141" s="61">
        <f>IF(TbRegistroSaidas[[#This Row],[Data da Competência]]="",0,MONTH(TbRegistroSaidas[[#This Row],[Data da Competência]]))</f>
        <v>9</v>
      </c>
      <c r="L141" s="74">
        <f>IF(TbRegistroSaidas[[#This Row],[Data da Competência]]="",0,YEAR(TbRegistroSaidas[[#This Row],[Data da Competência]]))</f>
        <v>2018</v>
      </c>
    </row>
    <row r="142" spans="2:12" ht="17.100000000000001" customHeight="1" x14ac:dyDescent="0.25">
      <c r="B142" s="73">
        <v>43422.470077078746</v>
      </c>
      <c r="C142" s="38">
        <v>43371</v>
      </c>
      <c r="D142" s="38">
        <v>43422.470077078746</v>
      </c>
      <c r="E142" s="19" t="s">
        <v>40</v>
      </c>
      <c r="F142" s="19" t="s">
        <v>35</v>
      </c>
      <c r="G142" s="19" t="s">
        <v>424</v>
      </c>
      <c r="H142" s="39">
        <v>521</v>
      </c>
      <c r="I142" s="61">
        <f>IF(TbRegistroSaidas[[#This Row],[Data do Caixa Realizado]]="",0,MONTH(TbRegistroSaidas[[#This Row],[Data do Caixa Realizado]]))</f>
        <v>11</v>
      </c>
      <c r="J142" s="74">
        <f>IF(TbRegistroSaidas[[#This Row],[Data do Caixa Realizado]]="",0,YEAR(TbRegistroSaidas[[#This Row],[Data do Caixa Realizado]]))</f>
        <v>2018</v>
      </c>
      <c r="K142" s="61">
        <f>IF(TbRegistroSaidas[[#This Row],[Data da Competência]]="",0,MONTH(TbRegistroSaidas[[#This Row],[Data da Competência]]))</f>
        <v>9</v>
      </c>
      <c r="L142" s="74">
        <f>IF(TbRegistroSaidas[[#This Row],[Data da Competência]]="",0,YEAR(TbRegistroSaidas[[#This Row],[Data da Competência]]))</f>
        <v>2018</v>
      </c>
    </row>
    <row r="143" spans="2:12" ht="17.100000000000001" customHeight="1" x14ac:dyDescent="0.25">
      <c r="B143" s="73">
        <v>43417.82681558784</v>
      </c>
      <c r="C143" s="38">
        <v>43374</v>
      </c>
      <c r="D143" s="38">
        <v>43417.82681558784</v>
      </c>
      <c r="E143" s="19" t="s">
        <v>40</v>
      </c>
      <c r="F143" s="19" t="s">
        <v>35</v>
      </c>
      <c r="G143" s="19" t="s">
        <v>425</v>
      </c>
      <c r="H143" s="39">
        <v>819</v>
      </c>
      <c r="I143" s="61">
        <f>IF(TbRegistroSaidas[[#This Row],[Data do Caixa Realizado]]="",0,MONTH(TbRegistroSaidas[[#This Row],[Data do Caixa Realizado]]))</f>
        <v>11</v>
      </c>
      <c r="J143" s="74">
        <f>IF(TbRegistroSaidas[[#This Row],[Data do Caixa Realizado]]="",0,YEAR(TbRegistroSaidas[[#This Row],[Data do Caixa Realizado]]))</f>
        <v>2018</v>
      </c>
      <c r="K143" s="61">
        <f>IF(TbRegistroSaidas[[#This Row],[Data da Competência]]="",0,MONTH(TbRegistroSaidas[[#This Row],[Data da Competência]]))</f>
        <v>10</v>
      </c>
      <c r="L143" s="74">
        <f>IF(TbRegistroSaidas[[#This Row],[Data da Competência]]="",0,YEAR(TbRegistroSaidas[[#This Row],[Data da Competência]]))</f>
        <v>2018</v>
      </c>
    </row>
    <row r="144" spans="2:12" ht="17.100000000000001" customHeight="1" x14ac:dyDescent="0.25">
      <c r="B144" s="73">
        <v>43433.158712252123</v>
      </c>
      <c r="C144" s="38">
        <v>43377</v>
      </c>
      <c r="D144" s="38">
        <v>43433.158712252123</v>
      </c>
      <c r="E144" s="19" t="s">
        <v>40</v>
      </c>
      <c r="F144" s="19" t="s">
        <v>38</v>
      </c>
      <c r="G144" s="19" t="s">
        <v>426</v>
      </c>
      <c r="H144" s="39">
        <v>1260</v>
      </c>
      <c r="I144" s="61">
        <f>IF(TbRegistroSaidas[[#This Row],[Data do Caixa Realizado]]="",0,MONTH(TbRegistroSaidas[[#This Row],[Data do Caixa Realizado]]))</f>
        <v>11</v>
      </c>
      <c r="J144" s="74">
        <f>IF(TbRegistroSaidas[[#This Row],[Data do Caixa Realizado]]="",0,YEAR(TbRegistroSaidas[[#This Row],[Data do Caixa Realizado]]))</f>
        <v>2018</v>
      </c>
      <c r="K144" s="61">
        <f>IF(TbRegistroSaidas[[#This Row],[Data da Competência]]="",0,MONTH(TbRegistroSaidas[[#This Row],[Data da Competência]]))</f>
        <v>10</v>
      </c>
      <c r="L144" s="74">
        <f>IF(TbRegistroSaidas[[#This Row],[Data da Competência]]="",0,YEAR(TbRegistroSaidas[[#This Row],[Data da Competência]]))</f>
        <v>2018</v>
      </c>
    </row>
    <row r="145" spans="2:12" ht="17.100000000000001" customHeight="1" x14ac:dyDescent="0.25">
      <c r="B145" s="73">
        <v>43389.890057350683</v>
      </c>
      <c r="C145" s="38">
        <v>43383</v>
      </c>
      <c r="D145" s="38">
        <v>43389.890057350683</v>
      </c>
      <c r="E145" s="19" t="s">
        <v>40</v>
      </c>
      <c r="F145" s="19" t="s">
        <v>34</v>
      </c>
      <c r="G145" s="19" t="s">
        <v>427</v>
      </c>
      <c r="H145" s="39">
        <v>2998</v>
      </c>
      <c r="I145" s="61">
        <f>IF(TbRegistroSaidas[[#This Row],[Data do Caixa Realizado]]="",0,MONTH(TbRegistroSaidas[[#This Row],[Data do Caixa Realizado]]))</f>
        <v>10</v>
      </c>
      <c r="J145" s="74">
        <f>IF(TbRegistroSaidas[[#This Row],[Data do Caixa Realizado]]="",0,YEAR(TbRegistroSaidas[[#This Row],[Data do Caixa Realizado]]))</f>
        <v>2018</v>
      </c>
      <c r="K145" s="61">
        <f>IF(TbRegistroSaidas[[#This Row],[Data da Competência]]="",0,MONTH(TbRegistroSaidas[[#This Row],[Data da Competência]]))</f>
        <v>10</v>
      </c>
      <c r="L145" s="74">
        <f>IF(TbRegistroSaidas[[#This Row],[Data da Competência]]="",0,YEAR(TbRegistroSaidas[[#This Row],[Data da Competência]]))</f>
        <v>2018</v>
      </c>
    </row>
    <row r="146" spans="2:12" ht="17.100000000000001" customHeight="1" x14ac:dyDescent="0.25">
      <c r="B146" s="73">
        <v>43404.046693214259</v>
      </c>
      <c r="C146" s="38">
        <v>43385</v>
      </c>
      <c r="D146" s="38">
        <v>43404.046693214259</v>
      </c>
      <c r="E146" s="19" t="s">
        <v>40</v>
      </c>
      <c r="F146" s="19" t="s">
        <v>34</v>
      </c>
      <c r="G146" s="19" t="s">
        <v>428</v>
      </c>
      <c r="H146" s="39">
        <v>4287</v>
      </c>
      <c r="I146" s="61">
        <f>IF(TbRegistroSaidas[[#This Row],[Data do Caixa Realizado]]="",0,MONTH(TbRegistroSaidas[[#This Row],[Data do Caixa Realizado]]))</f>
        <v>10</v>
      </c>
      <c r="J146" s="74">
        <f>IF(TbRegistroSaidas[[#This Row],[Data do Caixa Realizado]]="",0,YEAR(TbRegistroSaidas[[#This Row],[Data do Caixa Realizado]]))</f>
        <v>2018</v>
      </c>
      <c r="K146" s="61">
        <f>IF(TbRegistroSaidas[[#This Row],[Data da Competência]]="",0,MONTH(TbRegistroSaidas[[#This Row],[Data da Competência]]))</f>
        <v>10</v>
      </c>
      <c r="L146" s="74">
        <f>IF(TbRegistroSaidas[[#This Row],[Data da Competência]]="",0,YEAR(TbRegistroSaidas[[#This Row],[Data da Competência]]))</f>
        <v>2018</v>
      </c>
    </row>
    <row r="147" spans="2:12" ht="17.100000000000001" customHeight="1" x14ac:dyDescent="0.25">
      <c r="B147" s="73">
        <v>43507.755970956488</v>
      </c>
      <c r="C147" s="38">
        <v>43387</v>
      </c>
      <c r="D147" s="38">
        <v>43428.148562697053</v>
      </c>
      <c r="E147" s="19" t="s">
        <v>40</v>
      </c>
      <c r="F147" s="19" t="s">
        <v>36</v>
      </c>
      <c r="G147" s="19" t="s">
        <v>429</v>
      </c>
      <c r="H147" s="39">
        <v>2015</v>
      </c>
      <c r="I147" s="61">
        <f>IF(TbRegistroSaidas[[#This Row],[Data do Caixa Realizado]]="",0,MONTH(TbRegistroSaidas[[#This Row],[Data do Caixa Realizado]]))</f>
        <v>2</v>
      </c>
      <c r="J147" s="74">
        <f>IF(TbRegistroSaidas[[#This Row],[Data do Caixa Realizado]]="",0,YEAR(TbRegistroSaidas[[#This Row],[Data do Caixa Realizado]]))</f>
        <v>2019</v>
      </c>
      <c r="K147" s="61">
        <f>IF(TbRegistroSaidas[[#This Row],[Data da Competência]]="",0,MONTH(TbRegistroSaidas[[#This Row],[Data da Competência]]))</f>
        <v>10</v>
      </c>
      <c r="L147" s="74">
        <f>IF(TbRegistroSaidas[[#This Row],[Data da Competência]]="",0,YEAR(TbRegistroSaidas[[#This Row],[Data da Competência]]))</f>
        <v>2018</v>
      </c>
    </row>
    <row r="148" spans="2:12" ht="17.100000000000001" customHeight="1" x14ac:dyDescent="0.25">
      <c r="B148" s="73">
        <v>43449.211879770926</v>
      </c>
      <c r="C148" s="38">
        <v>43393</v>
      </c>
      <c r="D148" s="38">
        <v>43449.211879770926</v>
      </c>
      <c r="E148" s="19" t="s">
        <v>40</v>
      </c>
      <c r="F148" s="19" t="s">
        <v>36</v>
      </c>
      <c r="G148" s="19" t="s">
        <v>430</v>
      </c>
      <c r="H148" s="39">
        <v>3369</v>
      </c>
      <c r="I148" s="61">
        <f>IF(TbRegistroSaidas[[#This Row],[Data do Caixa Realizado]]="",0,MONTH(TbRegistroSaidas[[#This Row],[Data do Caixa Realizado]]))</f>
        <v>12</v>
      </c>
      <c r="J148" s="74">
        <f>IF(TbRegistroSaidas[[#This Row],[Data do Caixa Realizado]]="",0,YEAR(TbRegistroSaidas[[#This Row],[Data do Caixa Realizado]]))</f>
        <v>2018</v>
      </c>
      <c r="K148" s="61">
        <f>IF(TbRegistroSaidas[[#This Row],[Data da Competência]]="",0,MONTH(TbRegistroSaidas[[#This Row],[Data da Competência]]))</f>
        <v>10</v>
      </c>
      <c r="L148" s="74">
        <f>IF(TbRegistroSaidas[[#This Row],[Data da Competência]]="",0,YEAR(TbRegistroSaidas[[#This Row],[Data da Competência]]))</f>
        <v>2018</v>
      </c>
    </row>
    <row r="149" spans="2:12" ht="17.100000000000001" customHeight="1" x14ac:dyDescent="0.25">
      <c r="B149" s="73">
        <v>43404.811332468627</v>
      </c>
      <c r="C149" s="38">
        <v>43394</v>
      </c>
      <c r="D149" s="38">
        <v>43404.811332468627</v>
      </c>
      <c r="E149" s="19" t="s">
        <v>40</v>
      </c>
      <c r="F149" s="19" t="s">
        <v>46</v>
      </c>
      <c r="G149" s="19" t="s">
        <v>431</v>
      </c>
      <c r="H149" s="39">
        <v>4851</v>
      </c>
      <c r="I149" s="61">
        <f>IF(TbRegistroSaidas[[#This Row],[Data do Caixa Realizado]]="",0,MONTH(TbRegistroSaidas[[#This Row],[Data do Caixa Realizado]]))</f>
        <v>10</v>
      </c>
      <c r="J149" s="74">
        <f>IF(TbRegistroSaidas[[#This Row],[Data do Caixa Realizado]]="",0,YEAR(TbRegistroSaidas[[#This Row],[Data do Caixa Realizado]]))</f>
        <v>2018</v>
      </c>
      <c r="K149" s="61">
        <f>IF(TbRegistroSaidas[[#This Row],[Data da Competência]]="",0,MONTH(TbRegistroSaidas[[#This Row],[Data da Competência]]))</f>
        <v>10</v>
      </c>
      <c r="L149" s="74">
        <f>IF(TbRegistroSaidas[[#This Row],[Data da Competência]]="",0,YEAR(TbRegistroSaidas[[#This Row],[Data da Competência]]))</f>
        <v>2018</v>
      </c>
    </row>
    <row r="150" spans="2:12" ht="17.100000000000001" customHeight="1" x14ac:dyDescent="0.25">
      <c r="B150" s="73">
        <v>43456.031618147535</v>
      </c>
      <c r="C150" s="38">
        <v>43398</v>
      </c>
      <c r="D150" s="38">
        <v>43449.013472196442</v>
      </c>
      <c r="E150" s="19" t="s">
        <v>40</v>
      </c>
      <c r="F150" s="19" t="s">
        <v>46</v>
      </c>
      <c r="G150" s="19" t="s">
        <v>432</v>
      </c>
      <c r="H150" s="39">
        <v>2178</v>
      </c>
      <c r="I150" s="61">
        <f>IF(TbRegistroSaidas[[#This Row],[Data do Caixa Realizado]]="",0,MONTH(TbRegistroSaidas[[#This Row],[Data do Caixa Realizado]]))</f>
        <v>12</v>
      </c>
      <c r="J150" s="74">
        <f>IF(TbRegistroSaidas[[#This Row],[Data do Caixa Realizado]]="",0,YEAR(TbRegistroSaidas[[#This Row],[Data do Caixa Realizado]]))</f>
        <v>2018</v>
      </c>
      <c r="K150" s="61">
        <f>IF(TbRegistroSaidas[[#This Row],[Data da Competência]]="",0,MONTH(TbRegistroSaidas[[#This Row],[Data da Competência]]))</f>
        <v>10</v>
      </c>
      <c r="L150" s="74">
        <f>IF(TbRegistroSaidas[[#This Row],[Data da Competência]]="",0,YEAR(TbRegistroSaidas[[#This Row],[Data da Competência]]))</f>
        <v>2018</v>
      </c>
    </row>
    <row r="151" spans="2:12" ht="17.100000000000001" customHeight="1" x14ac:dyDescent="0.25">
      <c r="B151" s="73">
        <v>43424.062053727328</v>
      </c>
      <c r="C151" s="38">
        <v>43400</v>
      </c>
      <c r="D151" s="38">
        <v>43424.062053727328</v>
      </c>
      <c r="E151" s="19" t="s">
        <v>40</v>
      </c>
      <c r="F151" s="19" t="s">
        <v>36</v>
      </c>
      <c r="G151" s="19" t="s">
        <v>433</v>
      </c>
      <c r="H151" s="39">
        <v>4052</v>
      </c>
      <c r="I151" s="61">
        <f>IF(TbRegistroSaidas[[#This Row],[Data do Caixa Realizado]]="",0,MONTH(TbRegistroSaidas[[#This Row],[Data do Caixa Realizado]]))</f>
        <v>11</v>
      </c>
      <c r="J151" s="74">
        <f>IF(TbRegistroSaidas[[#This Row],[Data do Caixa Realizado]]="",0,YEAR(TbRegistroSaidas[[#This Row],[Data do Caixa Realizado]]))</f>
        <v>2018</v>
      </c>
      <c r="K151" s="61">
        <f>IF(TbRegistroSaidas[[#This Row],[Data da Competência]]="",0,MONTH(TbRegistroSaidas[[#This Row],[Data da Competência]]))</f>
        <v>10</v>
      </c>
      <c r="L151" s="74">
        <f>IF(TbRegistroSaidas[[#This Row],[Data da Competência]]="",0,YEAR(TbRegistroSaidas[[#This Row],[Data da Competência]]))</f>
        <v>2018</v>
      </c>
    </row>
    <row r="152" spans="2:12" ht="17.100000000000001" customHeight="1" x14ac:dyDescent="0.25">
      <c r="B152" s="73">
        <v>43420.587272347206</v>
      </c>
      <c r="C152" s="38">
        <v>43403</v>
      </c>
      <c r="D152" s="38">
        <v>43420.587272347206</v>
      </c>
      <c r="E152" s="19" t="s">
        <v>40</v>
      </c>
      <c r="F152" s="19" t="s">
        <v>34</v>
      </c>
      <c r="G152" s="19" t="s">
        <v>434</v>
      </c>
      <c r="H152" s="39">
        <v>2864</v>
      </c>
      <c r="I152" s="61">
        <f>IF(TbRegistroSaidas[[#This Row],[Data do Caixa Realizado]]="",0,MONTH(TbRegistroSaidas[[#This Row],[Data do Caixa Realizado]]))</f>
        <v>11</v>
      </c>
      <c r="J152" s="74">
        <f>IF(TbRegistroSaidas[[#This Row],[Data do Caixa Realizado]]="",0,YEAR(TbRegistroSaidas[[#This Row],[Data do Caixa Realizado]]))</f>
        <v>2018</v>
      </c>
      <c r="K152" s="61">
        <f>IF(TbRegistroSaidas[[#This Row],[Data da Competência]]="",0,MONTH(TbRegistroSaidas[[#This Row],[Data da Competência]]))</f>
        <v>10</v>
      </c>
      <c r="L152" s="74">
        <f>IF(TbRegistroSaidas[[#This Row],[Data da Competência]]="",0,YEAR(TbRegistroSaidas[[#This Row],[Data da Competência]]))</f>
        <v>2018</v>
      </c>
    </row>
    <row r="153" spans="2:12" ht="17.100000000000001" customHeight="1" x14ac:dyDescent="0.25">
      <c r="B153" s="73">
        <v>43461.891878681301</v>
      </c>
      <c r="C153" s="38">
        <v>43405</v>
      </c>
      <c r="D153" s="38">
        <v>43461.891878681301</v>
      </c>
      <c r="E153" s="19" t="s">
        <v>40</v>
      </c>
      <c r="F153" s="19" t="s">
        <v>46</v>
      </c>
      <c r="G153" s="19" t="s">
        <v>435</v>
      </c>
      <c r="H153" s="39">
        <v>2425</v>
      </c>
      <c r="I153" s="61">
        <f>IF(TbRegistroSaidas[[#This Row],[Data do Caixa Realizado]]="",0,MONTH(TbRegistroSaidas[[#This Row],[Data do Caixa Realizado]]))</f>
        <v>12</v>
      </c>
      <c r="J153" s="74">
        <f>IF(TbRegistroSaidas[[#This Row],[Data do Caixa Realizado]]="",0,YEAR(TbRegistroSaidas[[#This Row],[Data do Caixa Realizado]]))</f>
        <v>2018</v>
      </c>
      <c r="K153" s="61">
        <f>IF(TbRegistroSaidas[[#This Row],[Data da Competência]]="",0,MONTH(TbRegistroSaidas[[#This Row],[Data da Competência]]))</f>
        <v>11</v>
      </c>
      <c r="L153" s="74">
        <f>IF(TbRegistroSaidas[[#This Row],[Data da Competência]]="",0,YEAR(TbRegistroSaidas[[#This Row],[Data da Competência]]))</f>
        <v>2018</v>
      </c>
    </row>
    <row r="154" spans="2:12" ht="17.100000000000001" customHeight="1" x14ac:dyDescent="0.25">
      <c r="B154" s="73">
        <v>43491.131651867006</v>
      </c>
      <c r="C154" s="38">
        <v>43407</v>
      </c>
      <c r="D154" s="38">
        <v>43466.552162254069</v>
      </c>
      <c r="E154" s="19" t="s">
        <v>40</v>
      </c>
      <c r="F154" s="19" t="s">
        <v>34</v>
      </c>
      <c r="G154" s="19" t="s">
        <v>353</v>
      </c>
      <c r="H154" s="39">
        <v>1542</v>
      </c>
      <c r="I154" s="61">
        <f>IF(TbRegistroSaidas[[#This Row],[Data do Caixa Realizado]]="",0,MONTH(TbRegistroSaidas[[#This Row],[Data do Caixa Realizado]]))</f>
        <v>1</v>
      </c>
      <c r="J154" s="74">
        <f>IF(TbRegistroSaidas[[#This Row],[Data do Caixa Realizado]]="",0,YEAR(TbRegistroSaidas[[#This Row],[Data do Caixa Realizado]]))</f>
        <v>2019</v>
      </c>
      <c r="K154" s="61">
        <f>IF(TbRegistroSaidas[[#This Row],[Data da Competência]]="",0,MONTH(TbRegistroSaidas[[#This Row],[Data da Competência]]))</f>
        <v>11</v>
      </c>
      <c r="L154" s="74">
        <f>IF(TbRegistroSaidas[[#This Row],[Data da Competência]]="",0,YEAR(TbRegistroSaidas[[#This Row],[Data da Competência]]))</f>
        <v>2018</v>
      </c>
    </row>
    <row r="155" spans="2:12" ht="17.100000000000001" customHeight="1" x14ac:dyDescent="0.25">
      <c r="B155" s="73">
        <v>43446.7351960983</v>
      </c>
      <c r="C155" s="38">
        <v>43412</v>
      </c>
      <c r="D155" s="38">
        <v>43446.7351960983</v>
      </c>
      <c r="E155" s="19" t="s">
        <v>40</v>
      </c>
      <c r="F155" s="19" t="s">
        <v>46</v>
      </c>
      <c r="G155" s="19" t="s">
        <v>436</v>
      </c>
      <c r="H155" s="39">
        <v>1736</v>
      </c>
      <c r="I155" s="61">
        <f>IF(TbRegistroSaidas[[#This Row],[Data do Caixa Realizado]]="",0,MONTH(TbRegistroSaidas[[#This Row],[Data do Caixa Realizado]]))</f>
        <v>12</v>
      </c>
      <c r="J155" s="74">
        <f>IF(TbRegistroSaidas[[#This Row],[Data do Caixa Realizado]]="",0,YEAR(TbRegistroSaidas[[#This Row],[Data do Caixa Realizado]]))</f>
        <v>2018</v>
      </c>
      <c r="K155" s="61">
        <f>IF(TbRegistroSaidas[[#This Row],[Data da Competência]]="",0,MONTH(TbRegistroSaidas[[#This Row],[Data da Competência]]))</f>
        <v>11</v>
      </c>
      <c r="L155" s="74">
        <f>IF(TbRegistroSaidas[[#This Row],[Data da Competência]]="",0,YEAR(TbRegistroSaidas[[#This Row],[Data da Competência]]))</f>
        <v>2018</v>
      </c>
    </row>
    <row r="156" spans="2:12" ht="17.100000000000001" customHeight="1" x14ac:dyDescent="0.25">
      <c r="B156" s="73">
        <v>43474.679630611819</v>
      </c>
      <c r="C156" s="38">
        <v>43415</v>
      </c>
      <c r="D156" s="38">
        <v>43474.679630611819</v>
      </c>
      <c r="E156" s="19" t="s">
        <v>40</v>
      </c>
      <c r="F156" s="19" t="s">
        <v>35</v>
      </c>
      <c r="G156" s="19" t="s">
        <v>437</v>
      </c>
      <c r="H156" s="39">
        <v>1628</v>
      </c>
      <c r="I156" s="61">
        <f>IF(TbRegistroSaidas[[#This Row],[Data do Caixa Realizado]]="",0,MONTH(TbRegistroSaidas[[#This Row],[Data do Caixa Realizado]]))</f>
        <v>1</v>
      </c>
      <c r="J156" s="74">
        <f>IF(TbRegistroSaidas[[#This Row],[Data do Caixa Realizado]]="",0,YEAR(TbRegistroSaidas[[#This Row],[Data do Caixa Realizado]]))</f>
        <v>2019</v>
      </c>
      <c r="K156" s="61">
        <f>IF(TbRegistroSaidas[[#This Row],[Data da Competência]]="",0,MONTH(TbRegistroSaidas[[#This Row],[Data da Competência]]))</f>
        <v>11</v>
      </c>
      <c r="L156" s="74">
        <f>IF(TbRegistroSaidas[[#This Row],[Data da Competência]]="",0,YEAR(TbRegistroSaidas[[#This Row],[Data da Competência]]))</f>
        <v>2018</v>
      </c>
    </row>
    <row r="157" spans="2:12" ht="17.100000000000001" customHeight="1" x14ac:dyDescent="0.25">
      <c r="B157" s="73">
        <v>43420.10775852378</v>
      </c>
      <c r="C157" s="38">
        <v>43417</v>
      </c>
      <c r="D157" s="38">
        <v>43420.10775852378</v>
      </c>
      <c r="E157" s="19" t="s">
        <v>40</v>
      </c>
      <c r="F157" s="19" t="s">
        <v>46</v>
      </c>
      <c r="G157" s="19" t="s">
        <v>438</v>
      </c>
      <c r="H157" s="39">
        <v>3853</v>
      </c>
      <c r="I157" s="61">
        <f>IF(TbRegistroSaidas[[#This Row],[Data do Caixa Realizado]]="",0,MONTH(TbRegistroSaidas[[#This Row],[Data do Caixa Realizado]]))</f>
        <v>11</v>
      </c>
      <c r="J157" s="74">
        <f>IF(TbRegistroSaidas[[#This Row],[Data do Caixa Realizado]]="",0,YEAR(TbRegistroSaidas[[#This Row],[Data do Caixa Realizado]]))</f>
        <v>2018</v>
      </c>
      <c r="K157" s="61">
        <f>IF(TbRegistroSaidas[[#This Row],[Data da Competência]]="",0,MONTH(TbRegistroSaidas[[#This Row],[Data da Competência]]))</f>
        <v>11</v>
      </c>
      <c r="L157" s="74">
        <f>IF(TbRegistroSaidas[[#This Row],[Data da Competência]]="",0,YEAR(TbRegistroSaidas[[#This Row],[Data da Competência]]))</f>
        <v>2018</v>
      </c>
    </row>
    <row r="158" spans="2:12" ht="17.100000000000001" customHeight="1" x14ac:dyDescent="0.25">
      <c r="B158" s="73">
        <v>43451.20401159949</v>
      </c>
      <c r="C158" s="38">
        <v>43421</v>
      </c>
      <c r="D158" s="38">
        <v>43451.20401159949</v>
      </c>
      <c r="E158" s="19" t="s">
        <v>40</v>
      </c>
      <c r="F158" s="19" t="s">
        <v>35</v>
      </c>
      <c r="G158" s="19" t="s">
        <v>439</v>
      </c>
      <c r="H158" s="39">
        <v>883</v>
      </c>
      <c r="I158" s="61">
        <f>IF(TbRegistroSaidas[[#This Row],[Data do Caixa Realizado]]="",0,MONTH(TbRegistroSaidas[[#This Row],[Data do Caixa Realizado]]))</f>
        <v>12</v>
      </c>
      <c r="J158" s="74">
        <f>IF(TbRegistroSaidas[[#This Row],[Data do Caixa Realizado]]="",0,YEAR(TbRegistroSaidas[[#This Row],[Data do Caixa Realizado]]))</f>
        <v>2018</v>
      </c>
      <c r="K158" s="61">
        <f>IF(TbRegistroSaidas[[#This Row],[Data da Competência]]="",0,MONTH(TbRegistroSaidas[[#This Row],[Data da Competência]]))</f>
        <v>11</v>
      </c>
      <c r="L158" s="74">
        <f>IF(TbRegistroSaidas[[#This Row],[Data da Competência]]="",0,YEAR(TbRegistroSaidas[[#This Row],[Data da Competência]]))</f>
        <v>2018</v>
      </c>
    </row>
    <row r="159" spans="2:12" ht="17.100000000000001" customHeight="1" x14ac:dyDescent="0.25">
      <c r="B159" s="73">
        <v>43441.762171101494</v>
      </c>
      <c r="C159" s="38">
        <v>43421</v>
      </c>
      <c r="D159" s="38">
        <v>43441.762171101494</v>
      </c>
      <c r="E159" s="19" t="s">
        <v>40</v>
      </c>
      <c r="F159" s="19" t="s">
        <v>46</v>
      </c>
      <c r="G159" s="19" t="s">
        <v>440</v>
      </c>
      <c r="H159" s="39">
        <v>976</v>
      </c>
      <c r="I159" s="61">
        <f>IF(TbRegistroSaidas[[#This Row],[Data do Caixa Realizado]]="",0,MONTH(TbRegistroSaidas[[#This Row],[Data do Caixa Realizado]]))</f>
        <v>12</v>
      </c>
      <c r="J159" s="74">
        <f>IF(TbRegistroSaidas[[#This Row],[Data do Caixa Realizado]]="",0,YEAR(TbRegistroSaidas[[#This Row],[Data do Caixa Realizado]]))</f>
        <v>2018</v>
      </c>
      <c r="K159" s="61">
        <f>IF(TbRegistroSaidas[[#This Row],[Data da Competência]]="",0,MONTH(TbRegistroSaidas[[#This Row],[Data da Competência]]))</f>
        <v>11</v>
      </c>
      <c r="L159" s="74">
        <f>IF(TbRegistroSaidas[[#This Row],[Data da Competência]]="",0,YEAR(TbRegistroSaidas[[#This Row],[Data da Competência]]))</f>
        <v>2018</v>
      </c>
    </row>
    <row r="160" spans="2:12" ht="17.100000000000001" customHeight="1" x14ac:dyDescent="0.25">
      <c r="B160" s="73">
        <v>43465.942395888327</v>
      </c>
      <c r="C160" s="38">
        <v>43424</v>
      </c>
      <c r="D160" s="38">
        <v>43465.942395888327</v>
      </c>
      <c r="E160" s="19" t="s">
        <v>40</v>
      </c>
      <c r="F160" s="19" t="s">
        <v>35</v>
      </c>
      <c r="G160" s="19" t="s">
        <v>441</v>
      </c>
      <c r="H160" s="39">
        <v>2663</v>
      </c>
      <c r="I160" s="61">
        <f>IF(TbRegistroSaidas[[#This Row],[Data do Caixa Realizado]]="",0,MONTH(TbRegistroSaidas[[#This Row],[Data do Caixa Realizado]]))</f>
        <v>12</v>
      </c>
      <c r="J160" s="74">
        <f>IF(TbRegistroSaidas[[#This Row],[Data do Caixa Realizado]]="",0,YEAR(TbRegistroSaidas[[#This Row],[Data do Caixa Realizado]]))</f>
        <v>2018</v>
      </c>
      <c r="K160" s="61">
        <f>IF(TbRegistroSaidas[[#This Row],[Data da Competência]]="",0,MONTH(TbRegistroSaidas[[#This Row],[Data da Competência]]))</f>
        <v>11</v>
      </c>
      <c r="L160" s="74">
        <f>IF(TbRegistroSaidas[[#This Row],[Data da Competência]]="",0,YEAR(TbRegistroSaidas[[#This Row],[Data da Competência]]))</f>
        <v>2018</v>
      </c>
    </row>
    <row r="161" spans="2:12" ht="17.100000000000001" customHeight="1" x14ac:dyDescent="0.25">
      <c r="B161" s="73">
        <v>43430.953637786966</v>
      </c>
      <c r="C161" s="38">
        <v>43430</v>
      </c>
      <c r="D161" s="38">
        <v>43430.953637786966</v>
      </c>
      <c r="E161" s="19" t="s">
        <v>40</v>
      </c>
      <c r="F161" s="19" t="s">
        <v>46</v>
      </c>
      <c r="G161" s="19" t="s">
        <v>442</v>
      </c>
      <c r="H161" s="39">
        <v>4888</v>
      </c>
      <c r="I161" s="61">
        <f>IF(TbRegistroSaidas[[#This Row],[Data do Caixa Realizado]]="",0,MONTH(TbRegistroSaidas[[#This Row],[Data do Caixa Realizado]]))</f>
        <v>11</v>
      </c>
      <c r="J161" s="74">
        <f>IF(TbRegistroSaidas[[#This Row],[Data do Caixa Realizado]]="",0,YEAR(TbRegistroSaidas[[#This Row],[Data do Caixa Realizado]]))</f>
        <v>2018</v>
      </c>
      <c r="K161" s="61">
        <f>IF(TbRegistroSaidas[[#This Row],[Data da Competência]]="",0,MONTH(TbRegistroSaidas[[#This Row],[Data da Competência]]))</f>
        <v>11</v>
      </c>
      <c r="L161" s="74">
        <f>IF(TbRegistroSaidas[[#This Row],[Data da Competência]]="",0,YEAR(TbRegistroSaidas[[#This Row],[Data da Competência]]))</f>
        <v>2018</v>
      </c>
    </row>
    <row r="162" spans="2:12" ht="17.100000000000001" customHeight="1" x14ac:dyDescent="0.25">
      <c r="B162" s="73">
        <v>43517.76387190332</v>
      </c>
      <c r="C162" s="38">
        <v>43433</v>
      </c>
      <c r="D162" s="38">
        <v>43478.804327652433</v>
      </c>
      <c r="E162" s="19" t="s">
        <v>40</v>
      </c>
      <c r="F162" s="19" t="s">
        <v>35</v>
      </c>
      <c r="G162" s="19" t="s">
        <v>443</v>
      </c>
      <c r="H162" s="39">
        <v>2030</v>
      </c>
      <c r="I162" s="61">
        <f>IF(TbRegistroSaidas[[#This Row],[Data do Caixa Realizado]]="",0,MONTH(TbRegistroSaidas[[#This Row],[Data do Caixa Realizado]]))</f>
        <v>2</v>
      </c>
      <c r="J162" s="74">
        <f>IF(TbRegistroSaidas[[#This Row],[Data do Caixa Realizado]]="",0,YEAR(TbRegistroSaidas[[#This Row],[Data do Caixa Realizado]]))</f>
        <v>2019</v>
      </c>
      <c r="K162" s="61">
        <f>IF(TbRegistroSaidas[[#This Row],[Data da Competência]]="",0,MONTH(TbRegistroSaidas[[#This Row],[Data da Competência]]))</f>
        <v>11</v>
      </c>
      <c r="L162" s="74">
        <f>IF(TbRegistroSaidas[[#This Row],[Data da Competência]]="",0,YEAR(TbRegistroSaidas[[#This Row],[Data da Competência]]))</f>
        <v>2018</v>
      </c>
    </row>
    <row r="163" spans="2:12" ht="17.100000000000001" customHeight="1" x14ac:dyDescent="0.25">
      <c r="B163" s="73" t="s">
        <v>70</v>
      </c>
      <c r="C163" s="38">
        <v>43436</v>
      </c>
      <c r="D163" s="38">
        <v>43485.820929970221</v>
      </c>
      <c r="E163" s="19" t="s">
        <v>40</v>
      </c>
      <c r="F163" s="19" t="s">
        <v>46</v>
      </c>
      <c r="G163" s="19" t="s">
        <v>444</v>
      </c>
      <c r="H163" s="39">
        <v>2117</v>
      </c>
      <c r="I163" s="61">
        <f>IF(TbRegistroSaidas[[#This Row],[Data do Caixa Realizado]]="",0,MONTH(TbRegistroSaidas[[#This Row],[Data do Caixa Realizado]]))</f>
        <v>0</v>
      </c>
      <c r="J163" s="74">
        <f>IF(TbRegistroSaidas[[#This Row],[Data do Caixa Realizado]]="",0,YEAR(TbRegistroSaidas[[#This Row],[Data do Caixa Realizado]]))</f>
        <v>0</v>
      </c>
      <c r="K163" s="61">
        <f>IF(TbRegistroSaidas[[#This Row],[Data da Competência]]="",0,MONTH(TbRegistroSaidas[[#This Row],[Data da Competência]]))</f>
        <v>12</v>
      </c>
      <c r="L163" s="74">
        <f>IF(TbRegistroSaidas[[#This Row],[Data da Competência]]="",0,YEAR(TbRegistroSaidas[[#This Row],[Data da Competência]]))</f>
        <v>2018</v>
      </c>
    </row>
    <row r="164" spans="2:12" ht="17.100000000000001" customHeight="1" x14ac:dyDescent="0.25">
      <c r="B164" s="73">
        <v>43576.35130395602</v>
      </c>
      <c r="C164" s="38">
        <v>43438</v>
      </c>
      <c r="D164" s="38">
        <v>43494.750065134205</v>
      </c>
      <c r="E164" s="19" t="s">
        <v>40</v>
      </c>
      <c r="F164" s="19" t="s">
        <v>46</v>
      </c>
      <c r="G164" s="19" t="s">
        <v>445</v>
      </c>
      <c r="H164" s="39">
        <v>1236</v>
      </c>
      <c r="I164" s="61">
        <f>IF(TbRegistroSaidas[[#This Row],[Data do Caixa Realizado]]="",0,MONTH(TbRegistroSaidas[[#This Row],[Data do Caixa Realizado]]))</f>
        <v>4</v>
      </c>
      <c r="J164" s="74">
        <f>IF(TbRegistroSaidas[[#This Row],[Data do Caixa Realizado]]="",0,YEAR(TbRegistroSaidas[[#This Row],[Data do Caixa Realizado]]))</f>
        <v>2019</v>
      </c>
      <c r="K164" s="61">
        <f>IF(TbRegistroSaidas[[#This Row],[Data da Competência]]="",0,MONTH(TbRegistroSaidas[[#This Row],[Data da Competência]]))</f>
        <v>12</v>
      </c>
      <c r="L164" s="74">
        <f>IF(TbRegistroSaidas[[#This Row],[Data da Competência]]="",0,YEAR(TbRegistroSaidas[[#This Row],[Data da Competência]]))</f>
        <v>2018</v>
      </c>
    </row>
    <row r="165" spans="2:12" ht="17.100000000000001" customHeight="1" x14ac:dyDescent="0.25">
      <c r="B165" s="73">
        <v>43465.7468934922</v>
      </c>
      <c r="C165" s="38">
        <v>43443</v>
      </c>
      <c r="D165" s="38">
        <v>43465.7468934922</v>
      </c>
      <c r="E165" s="19" t="s">
        <v>40</v>
      </c>
      <c r="F165" s="19" t="s">
        <v>46</v>
      </c>
      <c r="G165" s="19" t="s">
        <v>446</v>
      </c>
      <c r="H165" s="39">
        <v>426</v>
      </c>
      <c r="I165" s="61">
        <f>IF(TbRegistroSaidas[[#This Row],[Data do Caixa Realizado]]="",0,MONTH(TbRegistroSaidas[[#This Row],[Data do Caixa Realizado]]))</f>
        <v>12</v>
      </c>
      <c r="J165" s="74">
        <f>IF(TbRegistroSaidas[[#This Row],[Data do Caixa Realizado]]="",0,YEAR(TbRegistroSaidas[[#This Row],[Data do Caixa Realizado]]))</f>
        <v>2018</v>
      </c>
      <c r="K165" s="61">
        <f>IF(TbRegistroSaidas[[#This Row],[Data da Competência]]="",0,MONTH(TbRegistroSaidas[[#This Row],[Data da Competência]]))</f>
        <v>12</v>
      </c>
      <c r="L165" s="74">
        <f>IF(TbRegistroSaidas[[#This Row],[Data da Competência]]="",0,YEAR(TbRegistroSaidas[[#This Row],[Data da Competência]]))</f>
        <v>2018</v>
      </c>
    </row>
    <row r="166" spans="2:12" ht="17.100000000000001" customHeight="1" x14ac:dyDescent="0.25">
      <c r="B166" s="73">
        <v>43465.107280855569</v>
      </c>
      <c r="C166" s="38">
        <v>43444</v>
      </c>
      <c r="D166" s="38">
        <v>43458.160574156776</v>
      </c>
      <c r="E166" s="19" t="s">
        <v>40</v>
      </c>
      <c r="F166" s="19" t="s">
        <v>34</v>
      </c>
      <c r="G166" s="19" t="s">
        <v>447</v>
      </c>
      <c r="H166" s="39">
        <v>3956</v>
      </c>
      <c r="I166" s="61">
        <f>IF(TbRegistroSaidas[[#This Row],[Data do Caixa Realizado]]="",0,MONTH(TbRegistroSaidas[[#This Row],[Data do Caixa Realizado]]))</f>
        <v>12</v>
      </c>
      <c r="J166" s="74">
        <f>IF(TbRegistroSaidas[[#This Row],[Data do Caixa Realizado]]="",0,YEAR(TbRegistroSaidas[[#This Row],[Data do Caixa Realizado]]))</f>
        <v>2018</v>
      </c>
      <c r="K166" s="61">
        <f>IF(TbRegistroSaidas[[#This Row],[Data da Competência]]="",0,MONTH(TbRegistroSaidas[[#This Row],[Data da Competência]]))</f>
        <v>12</v>
      </c>
      <c r="L166" s="74">
        <f>IF(TbRegistroSaidas[[#This Row],[Data da Competência]]="",0,YEAR(TbRegistroSaidas[[#This Row],[Data da Competência]]))</f>
        <v>2018</v>
      </c>
    </row>
    <row r="167" spans="2:12" ht="17.100000000000001" customHeight="1" x14ac:dyDescent="0.25">
      <c r="B167" s="73" t="s">
        <v>70</v>
      </c>
      <c r="C167" s="38">
        <v>43448</v>
      </c>
      <c r="D167" s="38">
        <v>43480.746977784853</v>
      </c>
      <c r="E167" s="19" t="s">
        <v>40</v>
      </c>
      <c r="F167" s="19" t="s">
        <v>46</v>
      </c>
      <c r="G167" s="19" t="s">
        <v>448</v>
      </c>
      <c r="H167" s="39">
        <v>3042</v>
      </c>
      <c r="I167" s="61">
        <f>IF(TbRegistroSaidas[[#This Row],[Data do Caixa Realizado]]="",0,MONTH(TbRegistroSaidas[[#This Row],[Data do Caixa Realizado]]))</f>
        <v>0</v>
      </c>
      <c r="J167" s="74">
        <f>IF(TbRegistroSaidas[[#This Row],[Data do Caixa Realizado]]="",0,YEAR(TbRegistroSaidas[[#This Row],[Data do Caixa Realizado]]))</f>
        <v>0</v>
      </c>
      <c r="K167" s="61">
        <f>IF(TbRegistroSaidas[[#This Row],[Data da Competência]]="",0,MONTH(TbRegistroSaidas[[#This Row],[Data da Competência]]))</f>
        <v>12</v>
      </c>
      <c r="L167" s="74">
        <f>IF(TbRegistroSaidas[[#This Row],[Data da Competência]]="",0,YEAR(TbRegistroSaidas[[#This Row],[Data da Competência]]))</f>
        <v>2018</v>
      </c>
    </row>
    <row r="168" spans="2:12" ht="17.100000000000001" customHeight="1" x14ac:dyDescent="0.25">
      <c r="B168" s="73">
        <v>43506.264597842761</v>
      </c>
      <c r="C168" s="38">
        <v>43449</v>
      </c>
      <c r="D168" s="38">
        <v>43489.335938548378</v>
      </c>
      <c r="E168" s="19" t="s">
        <v>40</v>
      </c>
      <c r="F168" s="19" t="s">
        <v>46</v>
      </c>
      <c r="G168" s="19" t="s">
        <v>449</v>
      </c>
      <c r="H168" s="39">
        <v>1434</v>
      </c>
      <c r="I168" s="61">
        <f>IF(TbRegistroSaidas[[#This Row],[Data do Caixa Realizado]]="",0,MONTH(TbRegistroSaidas[[#This Row],[Data do Caixa Realizado]]))</f>
        <v>2</v>
      </c>
      <c r="J168" s="74">
        <f>IF(TbRegistroSaidas[[#This Row],[Data do Caixa Realizado]]="",0,YEAR(TbRegistroSaidas[[#This Row],[Data do Caixa Realizado]]))</f>
        <v>2019</v>
      </c>
      <c r="K168" s="61">
        <f>IF(TbRegistroSaidas[[#This Row],[Data da Competência]]="",0,MONTH(TbRegistroSaidas[[#This Row],[Data da Competência]]))</f>
        <v>12</v>
      </c>
      <c r="L168" s="74">
        <f>IF(TbRegistroSaidas[[#This Row],[Data da Competência]]="",0,YEAR(TbRegistroSaidas[[#This Row],[Data da Competência]]))</f>
        <v>2018</v>
      </c>
    </row>
    <row r="169" spans="2:12" ht="17.100000000000001" customHeight="1" x14ac:dyDescent="0.25">
      <c r="B169" s="73">
        <v>43487.188431641203</v>
      </c>
      <c r="C169" s="38">
        <v>43452</v>
      </c>
      <c r="D169" s="38">
        <v>43487.188431641203</v>
      </c>
      <c r="E169" s="19" t="s">
        <v>40</v>
      </c>
      <c r="F169" s="19" t="s">
        <v>38</v>
      </c>
      <c r="G169" s="19" t="s">
        <v>450</v>
      </c>
      <c r="H169" s="39">
        <v>1782</v>
      </c>
      <c r="I169" s="61">
        <f>IF(TbRegistroSaidas[[#This Row],[Data do Caixa Realizado]]="",0,MONTH(TbRegistroSaidas[[#This Row],[Data do Caixa Realizado]]))</f>
        <v>1</v>
      </c>
      <c r="J169" s="74">
        <f>IF(TbRegistroSaidas[[#This Row],[Data do Caixa Realizado]]="",0,YEAR(TbRegistroSaidas[[#This Row],[Data do Caixa Realizado]]))</f>
        <v>2019</v>
      </c>
      <c r="K169" s="61">
        <f>IF(TbRegistroSaidas[[#This Row],[Data da Competência]]="",0,MONTH(TbRegistroSaidas[[#This Row],[Data da Competência]]))</f>
        <v>12</v>
      </c>
      <c r="L169" s="74">
        <f>IF(TbRegistroSaidas[[#This Row],[Data da Competência]]="",0,YEAR(TbRegistroSaidas[[#This Row],[Data da Competência]]))</f>
        <v>2018</v>
      </c>
    </row>
    <row r="170" spans="2:12" ht="17.100000000000001" customHeight="1" x14ac:dyDescent="0.25">
      <c r="B170" s="73">
        <v>43514.403187421965</v>
      </c>
      <c r="C170" s="38">
        <v>43459</v>
      </c>
      <c r="D170" s="38">
        <v>43514.403187421965</v>
      </c>
      <c r="E170" s="19" t="s">
        <v>40</v>
      </c>
      <c r="F170" s="19" t="s">
        <v>46</v>
      </c>
      <c r="G170" s="19" t="s">
        <v>451</v>
      </c>
      <c r="H170" s="39">
        <v>365</v>
      </c>
      <c r="I170" s="61">
        <f>IF(TbRegistroSaidas[[#This Row],[Data do Caixa Realizado]]="",0,MONTH(TbRegistroSaidas[[#This Row],[Data do Caixa Realizado]]))</f>
        <v>2</v>
      </c>
      <c r="J170" s="74">
        <f>IF(TbRegistroSaidas[[#This Row],[Data do Caixa Realizado]]="",0,YEAR(TbRegistroSaidas[[#This Row],[Data do Caixa Realizado]]))</f>
        <v>2019</v>
      </c>
      <c r="K170" s="61">
        <f>IF(TbRegistroSaidas[[#This Row],[Data da Competência]]="",0,MONTH(TbRegistroSaidas[[#This Row],[Data da Competência]]))</f>
        <v>12</v>
      </c>
      <c r="L170" s="74">
        <f>IF(TbRegistroSaidas[[#This Row],[Data da Competência]]="",0,YEAR(TbRegistroSaidas[[#This Row],[Data da Competência]]))</f>
        <v>2018</v>
      </c>
    </row>
    <row r="171" spans="2:12" ht="17.100000000000001" customHeight="1" x14ac:dyDescent="0.25">
      <c r="B171" s="73">
        <v>43491.679228472654</v>
      </c>
      <c r="C171" s="38">
        <v>43461</v>
      </c>
      <c r="D171" s="38">
        <v>43491.679228472654</v>
      </c>
      <c r="E171" s="19" t="s">
        <v>40</v>
      </c>
      <c r="F171" s="19" t="s">
        <v>46</v>
      </c>
      <c r="G171" s="19" t="s">
        <v>452</v>
      </c>
      <c r="H171" s="39">
        <v>2757</v>
      </c>
      <c r="I171" s="61">
        <f>IF(TbRegistroSaidas[[#This Row],[Data do Caixa Realizado]]="",0,MONTH(TbRegistroSaidas[[#This Row],[Data do Caixa Realizado]]))</f>
        <v>1</v>
      </c>
      <c r="J171" s="74">
        <f>IF(TbRegistroSaidas[[#This Row],[Data do Caixa Realizado]]="",0,YEAR(TbRegistroSaidas[[#This Row],[Data do Caixa Realizado]]))</f>
        <v>2019</v>
      </c>
      <c r="K171" s="61">
        <f>IF(TbRegistroSaidas[[#This Row],[Data da Competência]]="",0,MONTH(TbRegistroSaidas[[#This Row],[Data da Competência]]))</f>
        <v>12</v>
      </c>
      <c r="L171" s="74">
        <f>IF(TbRegistroSaidas[[#This Row],[Data da Competência]]="",0,YEAR(TbRegistroSaidas[[#This Row],[Data da Competência]]))</f>
        <v>2018</v>
      </c>
    </row>
    <row r="172" spans="2:12" ht="17.100000000000001" customHeight="1" x14ac:dyDescent="0.25">
      <c r="B172" s="73">
        <v>43515.206907104708</v>
      </c>
      <c r="C172" s="38">
        <v>43464</v>
      </c>
      <c r="D172" s="38">
        <v>43515.206907104708</v>
      </c>
      <c r="E172" s="19" t="s">
        <v>40</v>
      </c>
      <c r="F172" s="19" t="s">
        <v>38</v>
      </c>
      <c r="G172" s="19" t="s">
        <v>453</v>
      </c>
      <c r="H172" s="39">
        <v>2112</v>
      </c>
      <c r="I172" s="61">
        <f>IF(TbRegistroSaidas[[#This Row],[Data do Caixa Realizado]]="",0,MONTH(TbRegistroSaidas[[#This Row],[Data do Caixa Realizado]]))</f>
        <v>2</v>
      </c>
      <c r="J172" s="74">
        <f>IF(TbRegistroSaidas[[#This Row],[Data do Caixa Realizado]]="",0,YEAR(TbRegistroSaidas[[#This Row],[Data do Caixa Realizado]]))</f>
        <v>2019</v>
      </c>
      <c r="K172" s="61">
        <f>IF(TbRegistroSaidas[[#This Row],[Data da Competência]]="",0,MONTH(TbRegistroSaidas[[#This Row],[Data da Competência]]))</f>
        <v>12</v>
      </c>
      <c r="L172" s="74">
        <f>IF(TbRegistroSaidas[[#This Row],[Data da Competência]]="",0,YEAR(TbRegistroSaidas[[#This Row],[Data da Competência]]))</f>
        <v>2018</v>
      </c>
    </row>
    <row r="173" spans="2:12" ht="17.100000000000001" customHeight="1" x14ac:dyDescent="0.25">
      <c r="B173" s="73">
        <v>43573.207294267304</v>
      </c>
      <c r="C173" s="38">
        <v>43467</v>
      </c>
      <c r="D173" s="38">
        <v>43483.579939553441</v>
      </c>
      <c r="E173" s="19" t="s">
        <v>40</v>
      </c>
      <c r="F173" s="19" t="s">
        <v>38</v>
      </c>
      <c r="G173" s="19" t="s">
        <v>454</v>
      </c>
      <c r="H173" s="39">
        <v>2190</v>
      </c>
      <c r="I173" s="61">
        <f>IF(TbRegistroSaidas[[#This Row],[Data do Caixa Realizado]]="",0,MONTH(TbRegistroSaidas[[#This Row],[Data do Caixa Realizado]]))</f>
        <v>4</v>
      </c>
      <c r="J173" s="74">
        <f>IF(TbRegistroSaidas[[#This Row],[Data do Caixa Realizado]]="",0,YEAR(TbRegistroSaidas[[#This Row],[Data do Caixa Realizado]]))</f>
        <v>2019</v>
      </c>
      <c r="K173" s="61">
        <f>IF(TbRegistroSaidas[[#This Row],[Data da Competência]]="",0,MONTH(TbRegistroSaidas[[#This Row],[Data da Competência]]))</f>
        <v>1</v>
      </c>
      <c r="L173" s="74">
        <f>IF(TbRegistroSaidas[[#This Row],[Data da Competência]]="",0,YEAR(TbRegistroSaidas[[#This Row],[Data da Competência]]))</f>
        <v>2019</v>
      </c>
    </row>
    <row r="174" spans="2:12" ht="17.100000000000001" customHeight="1" x14ac:dyDescent="0.25">
      <c r="B174" s="73">
        <v>43485.642328387614</v>
      </c>
      <c r="C174" s="38">
        <v>43469</v>
      </c>
      <c r="D174" s="38">
        <v>43485.642328387614</v>
      </c>
      <c r="E174" s="19" t="s">
        <v>40</v>
      </c>
      <c r="F174" s="19" t="s">
        <v>46</v>
      </c>
      <c r="G174" s="19" t="s">
        <v>455</v>
      </c>
      <c r="H174" s="39">
        <v>2998</v>
      </c>
      <c r="I174" s="61">
        <f>IF(TbRegistroSaidas[[#This Row],[Data do Caixa Realizado]]="",0,MONTH(TbRegistroSaidas[[#This Row],[Data do Caixa Realizado]]))</f>
        <v>1</v>
      </c>
      <c r="J174" s="74">
        <f>IF(TbRegistroSaidas[[#This Row],[Data do Caixa Realizado]]="",0,YEAR(TbRegistroSaidas[[#This Row],[Data do Caixa Realizado]]))</f>
        <v>2019</v>
      </c>
      <c r="K174" s="61">
        <f>IF(TbRegistroSaidas[[#This Row],[Data da Competência]]="",0,MONTH(TbRegistroSaidas[[#This Row],[Data da Competência]]))</f>
        <v>1</v>
      </c>
      <c r="L174" s="74">
        <f>IF(TbRegistroSaidas[[#This Row],[Data da Competência]]="",0,YEAR(TbRegistroSaidas[[#This Row],[Data da Competência]]))</f>
        <v>2019</v>
      </c>
    </row>
    <row r="175" spans="2:12" ht="17.100000000000001" customHeight="1" x14ac:dyDescent="0.25">
      <c r="B175" s="73">
        <v>43501.032672097659</v>
      </c>
      <c r="C175" s="38">
        <v>43476</v>
      </c>
      <c r="D175" s="38">
        <v>43501.032672097659</v>
      </c>
      <c r="E175" s="19" t="s">
        <v>40</v>
      </c>
      <c r="F175" s="19" t="s">
        <v>46</v>
      </c>
      <c r="G175" s="19" t="s">
        <v>456</v>
      </c>
      <c r="H175" s="39">
        <v>3808</v>
      </c>
      <c r="I175" s="61">
        <f>IF(TbRegistroSaidas[[#This Row],[Data do Caixa Realizado]]="",0,MONTH(TbRegistroSaidas[[#This Row],[Data do Caixa Realizado]]))</f>
        <v>2</v>
      </c>
      <c r="J175" s="74">
        <f>IF(TbRegistroSaidas[[#This Row],[Data do Caixa Realizado]]="",0,YEAR(TbRegistroSaidas[[#This Row],[Data do Caixa Realizado]]))</f>
        <v>2019</v>
      </c>
      <c r="K175" s="61">
        <f>IF(TbRegistroSaidas[[#This Row],[Data da Competência]]="",0,MONTH(TbRegistroSaidas[[#This Row],[Data da Competência]]))</f>
        <v>1</v>
      </c>
      <c r="L175" s="74">
        <f>IF(TbRegistroSaidas[[#This Row],[Data da Competência]]="",0,YEAR(TbRegistroSaidas[[#This Row],[Data da Competência]]))</f>
        <v>2019</v>
      </c>
    </row>
    <row r="176" spans="2:12" ht="17.100000000000001" customHeight="1" x14ac:dyDescent="0.25">
      <c r="B176" s="73">
        <v>43495.478907818499</v>
      </c>
      <c r="C176" s="38">
        <v>43479</v>
      </c>
      <c r="D176" s="38">
        <v>43495.478907818499</v>
      </c>
      <c r="E176" s="19" t="s">
        <v>40</v>
      </c>
      <c r="F176" s="19" t="s">
        <v>46</v>
      </c>
      <c r="G176" s="19" t="s">
        <v>457</v>
      </c>
      <c r="H176" s="39">
        <v>4928</v>
      </c>
      <c r="I176" s="61">
        <f>IF(TbRegistroSaidas[[#This Row],[Data do Caixa Realizado]]="",0,MONTH(TbRegistroSaidas[[#This Row],[Data do Caixa Realizado]]))</f>
        <v>1</v>
      </c>
      <c r="J176" s="74">
        <f>IF(TbRegistroSaidas[[#This Row],[Data do Caixa Realizado]]="",0,YEAR(TbRegistroSaidas[[#This Row],[Data do Caixa Realizado]]))</f>
        <v>2019</v>
      </c>
      <c r="K176" s="61">
        <f>IF(TbRegistroSaidas[[#This Row],[Data da Competência]]="",0,MONTH(TbRegistroSaidas[[#This Row],[Data da Competência]]))</f>
        <v>1</v>
      </c>
      <c r="L176" s="74">
        <f>IF(TbRegistroSaidas[[#This Row],[Data da Competência]]="",0,YEAR(TbRegistroSaidas[[#This Row],[Data da Competência]]))</f>
        <v>2019</v>
      </c>
    </row>
    <row r="177" spans="2:12" ht="17.100000000000001" customHeight="1" x14ac:dyDescent="0.25">
      <c r="B177" s="73">
        <v>43536.025611727033</v>
      </c>
      <c r="C177" s="38">
        <v>43482</v>
      </c>
      <c r="D177" s="38">
        <v>43536.025611727033</v>
      </c>
      <c r="E177" s="19" t="s">
        <v>40</v>
      </c>
      <c r="F177" s="19" t="s">
        <v>38</v>
      </c>
      <c r="G177" s="19" t="s">
        <v>458</v>
      </c>
      <c r="H177" s="39">
        <v>4179</v>
      </c>
      <c r="I177" s="61">
        <f>IF(TbRegistroSaidas[[#This Row],[Data do Caixa Realizado]]="",0,MONTH(TbRegistroSaidas[[#This Row],[Data do Caixa Realizado]]))</f>
        <v>3</v>
      </c>
      <c r="J177" s="74">
        <f>IF(TbRegistroSaidas[[#This Row],[Data do Caixa Realizado]]="",0,YEAR(TbRegistroSaidas[[#This Row],[Data do Caixa Realizado]]))</f>
        <v>2019</v>
      </c>
      <c r="K177" s="61">
        <f>IF(TbRegistroSaidas[[#This Row],[Data da Competência]]="",0,MONTH(TbRegistroSaidas[[#This Row],[Data da Competência]]))</f>
        <v>1</v>
      </c>
      <c r="L177" s="74">
        <f>IF(TbRegistroSaidas[[#This Row],[Data da Competência]]="",0,YEAR(TbRegistroSaidas[[#This Row],[Data da Competência]]))</f>
        <v>2019</v>
      </c>
    </row>
    <row r="178" spans="2:12" ht="17.100000000000001" customHeight="1" x14ac:dyDescent="0.25">
      <c r="B178" s="73">
        <v>43499.993512821027</v>
      </c>
      <c r="C178" s="38">
        <v>43484</v>
      </c>
      <c r="D178" s="38">
        <v>43499.993512821027</v>
      </c>
      <c r="E178" s="19" t="s">
        <v>40</v>
      </c>
      <c r="F178" s="19" t="s">
        <v>34</v>
      </c>
      <c r="G178" s="19" t="s">
        <v>459</v>
      </c>
      <c r="H178" s="39">
        <v>4896</v>
      </c>
      <c r="I178" s="61">
        <f>IF(TbRegistroSaidas[[#This Row],[Data do Caixa Realizado]]="",0,MONTH(TbRegistroSaidas[[#This Row],[Data do Caixa Realizado]]))</f>
        <v>2</v>
      </c>
      <c r="J178" s="74">
        <f>IF(TbRegistroSaidas[[#This Row],[Data do Caixa Realizado]]="",0,YEAR(TbRegistroSaidas[[#This Row],[Data do Caixa Realizado]]))</f>
        <v>2019</v>
      </c>
      <c r="K178" s="61">
        <f>IF(TbRegistroSaidas[[#This Row],[Data da Competência]]="",0,MONTH(TbRegistroSaidas[[#This Row],[Data da Competência]]))</f>
        <v>1</v>
      </c>
      <c r="L178" s="74">
        <f>IF(TbRegistroSaidas[[#This Row],[Data da Competência]]="",0,YEAR(TbRegistroSaidas[[#This Row],[Data da Competência]]))</f>
        <v>2019</v>
      </c>
    </row>
    <row r="179" spans="2:12" ht="17.100000000000001" customHeight="1" x14ac:dyDescent="0.25">
      <c r="B179" s="73">
        <v>43498.131083059947</v>
      </c>
      <c r="C179" s="38">
        <v>43487</v>
      </c>
      <c r="D179" s="38">
        <v>43498.131083059947</v>
      </c>
      <c r="E179" s="19" t="s">
        <v>40</v>
      </c>
      <c r="F179" s="19" t="s">
        <v>38</v>
      </c>
      <c r="G179" s="19" t="s">
        <v>375</v>
      </c>
      <c r="H179" s="39">
        <v>4092</v>
      </c>
      <c r="I179" s="61">
        <f>IF(TbRegistroSaidas[[#This Row],[Data do Caixa Realizado]]="",0,MONTH(TbRegistroSaidas[[#This Row],[Data do Caixa Realizado]]))</f>
        <v>2</v>
      </c>
      <c r="J179" s="74">
        <f>IF(TbRegistroSaidas[[#This Row],[Data do Caixa Realizado]]="",0,YEAR(TbRegistroSaidas[[#This Row],[Data do Caixa Realizado]]))</f>
        <v>2019</v>
      </c>
      <c r="K179" s="61">
        <f>IF(TbRegistroSaidas[[#This Row],[Data da Competência]]="",0,MONTH(TbRegistroSaidas[[#This Row],[Data da Competência]]))</f>
        <v>1</v>
      </c>
      <c r="L179" s="74">
        <f>IF(TbRegistroSaidas[[#This Row],[Data da Competência]]="",0,YEAR(TbRegistroSaidas[[#This Row],[Data da Competência]]))</f>
        <v>2019</v>
      </c>
    </row>
    <row r="180" spans="2:12" ht="17.100000000000001" customHeight="1" x14ac:dyDescent="0.25">
      <c r="B180" s="73">
        <v>43496.93367126838</v>
      </c>
      <c r="C180" s="38">
        <v>43492</v>
      </c>
      <c r="D180" s="38">
        <v>43496.93367126838</v>
      </c>
      <c r="E180" s="19" t="s">
        <v>40</v>
      </c>
      <c r="F180" s="19" t="s">
        <v>46</v>
      </c>
      <c r="G180" s="19" t="s">
        <v>460</v>
      </c>
      <c r="H180" s="39">
        <v>2956</v>
      </c>
      <c r="I180" s="61">
        <f>IF(TbRegistroSaidas[[#This Row],[Data do Caixa Realizado]]="",0,MONTH(TbRegistroSaidas[[#This Row],[Data do Caixa Realizado]]))</f>
        <v>1</v>
      </c>
      <c r="J180" s="74">
        <f>IF(TbRegistroSaidas[[#This Row],[Data do Caixa Realizado]]="",0,YEAR(TbRegistroSaidas[[#This Row],[Data do Caixa Realizado]]))</f>
        <v>2019</v>
      </c>
      <c r="K180" s="61">
        <f>IF(TbRegistroSaidas[[#This Row],[Data da Competência]]="",0,MONTH(TbRegistroSaidas[[#This Row],[Data da Competência]]))</f>
        <v>1</v>
      </c>
      <c r="L180" s="74">
        <f>IF(TbRegistroSaidas[[#This Row],[Data da Competência]]="",0,YEAR(TbRegistroSaidas[[#This Row],[Data da Competência]]))</f>
        <v>2019</v>
      </c>
    </row>
    <row r="181" spans="2:12" ht="17.100000000000001" customHeight="1" x14ac:dyDescent="0.25">
      <c r="B181" s="73">
        <v>43509.777939985303</v>
      </c>
      <c r="C181" s="38">
        <v>43496</v>
      </c>
      <c r="D181" s="38">
        <v>43509.777939985303</v>
      </c>
      <c r="E181" s="19" t="s">
        <v>40</v>
      </c>
      <c r="F181" s="19" t="s">
        <v>38</v>
      </c>
      <c r="G181" s="19" t="s">
        <v>461</v>
      </c>
      <c r="H181" s="39">
        <v>533</v>
      </c>
      <c r="I181" s="61">
        <f>IF(TbRegistroSaidas[[#This Row],[Data do Caixa Realizado]]="",0,MONTH(TbRegistroSaidas[[#This Row],[Data do Caixa Realizado]]))</f>
        <v>2</v>
      </c>
      <c r="J181" s="74">
        <f>IF(TbRegistroSaidas[[#This Row],[Data do Caixa Realizado]]="",0,YEAR(TbRegistroSaidas[[#This Row],[Data do Caixa Realizado]]))</f>
        <v>2019</v>
      </c>
      <c r="K181" s="61">
        <f>IF(TbRegistroSaidas[[#This Row],[Data da Competência]]="",0,MONTH(TbRegistroSaidas[[#This Row],[Data da Competência]]))</f>
        <v>1</v>
      </c>
      <c r="L181" s="74">
        <f>IF(TbRegistroSaidas[[#This Row],[Data da Competência]]="",0,YEAR(TbRegistroSaidas[[#This Row],[Data da Competência]]))</f>
        <v>2019</v>
      </c>
    </row>
    <row r="182" spans="2:12" ht="17.100000000000001" customHeight="1" x14ac:dyDescent="0.25">
      <c r="B182" s="73">
        <v>43520.73063092697</v>
      </c>
      <c r="C182" s="38">
        <v>43497</v>
      </c>
      <c r="D182" s="38">
        <v>43520.73063092697</v>
      </c>
      <c r="E182" s="19" t="s">
        <v>40</v>
      </c>
      <c r="F182" s="19" t="s">
        <v>35</v>
      </c>
      <c r="G182" s="19" t="s">
        <v>462</v>
      </c>
      <c r="H182" s="39">
        <v>3519</v>
      </c>
      <c r="I182" s="61">
        <f>IF(TbRegistroSaidas[[#This Row],[Data do Caixa Realizado]]="",0,MONTH(TbRegistroSaidas[[#This Row],[Data do Caixa Realizado]]))</f>
        <v>2</v>
      </c>
      <c r="J182" s="74">
        <f>IF(TbRegistroSaidas[[#This Row],[Data do Caixa Realizado]]="",0,YEAR(TbRegistroSaidas[[#This Row],[Data do Caixa Realizado]]))</f>
        <v>2019</v>
      </c>
      <c r="K182" s="61">
        <f>IF(TbRegistroSaidas[[#This Row],[Data da Competência]]="",0,MONTH(TbRegistroSaidas[[#This Row],[Data da Competência]]))</f>
        <v>2</v>
      </c>
      <c r="L182" s="74">
        <f>IF(TbRegistroSaidas[[#This Row],[Data da Competência]]="",0,YEAR(TbRegistroSaidas[[#This Row],[Data da Competência]]))</f>
        <v>2019</v>
      </c>
    </row>
    <row r="183" spans="2:12" ht="17.100000000000001" customHeight="1" x14ac:dyDescent="0.25">
      <c r="B183" s="73">
        <v>43548.78797907626</v>
      </c>
      <c r="C183" s="38">
        <v>43499</v>
      </c>
      <c r="D183" s="38">
        <v>43548.78797907626</v>
      </c>
      <c r="E183" s="19" t="s">
        <v>40</v>
      </c>
      <c r="F183" s="19" t="s">
        <v>34</v>
      </c>
      <c r="G183" s="19" t="s">
        <v>463</v>
      </c>
      <c r="H183" s="39">
        <v>757</v>
      </c>
      <c r="I183" s="61">
        <f>IF(TbRegistroSaidas[[#This Row],[Data do Caixa Realizado]]="",0,MONTH(TbRegistroSaidas[[#This Row],[Data do Caixa Realizado]]))</f>
        <v>3</v>
      </c>
      <c r="J183" s="74">
        <f>IF(TbRegistroSaidas[[#This Row],[Data do Caixa Realizado]]="",0,YEAR(TbRegistroSaidas[[#This Row],[Data do Caixa Realizado]]))</f>
        <v>2019</v>
      </c>
      <c r="K183" s="61">
        <f>IF(TbRegistroSaidas[[#This Row],[Data da Competência]]="",0,MONTH(TbRegistroSaidas[[#This Row],[Data da Competência]]))</f>
        <v>2</v>
      </c>
      <c r="L183" s="74">
        <f>IF(TbRegistroSaidas[[#This Row],[Data da Competência]]="",0,YEAR(TbRegistroSaidas[[#This Row],[Data da Competência]]))</f>
        <v>2019</v>
      </c>
    </row>
    <row r="184" spans="2:12" ht="17.100000000000001" customHeight="1" x14ac:dyDescent="0.25">
      <c r="B184" s="73">
        <v>43552.247547339066</v>
      </c>
      <c r="C184" s="38">
        <v>43503</v>
      </c>
      <c r="D184" s="38">
        <v>43552.247547339066</v>
      </c>
      <c r="E184" s="19" t="s">
        <v>40</v>
      </c>
      <c r="F184" s="19" t="s">
        <v>46</v>
      </c>
      <c r="G184" s="19" t="s">
        <v>464</v>
      </c>
      <c r="H184" s="39">
        <v>2688</v>
      </c>
      <c r="I184" s="61">
        <f>IF(TbRegistroSaidas[[#This Row],[Data do Caixa Realizado]]="",0,MONTH(TbRegistroSaidas[[#This Row],[Data do Caixa Realizado]]))</f>
        <v>3</v>
      </c>
      <c r="J184" s="74">
        <f>IF(TbRegistroSaidas[[#This Row],[Data do Caixa Realizado]]="",0,YEAR(TbRegistroSaidas[[#This Row],[Data do Caixa Realizado]]))</f>
        <v>2019</v>
      </c>
      <c r="K184" s="61">
        <f>IF(TbRegistroSaidas[[#This Row],[Data da Competência]]="",0,MONTH(TbRegistroSaidas[[#This Row],[Data da Competência]]))</f>
        <v>2</v>
      </c>
      <c r="L184" s="74">
        <f>IF(TbRegistroSaidas[[#This Row],[Data da Competência]]="",0,YEAR(TbRegistroSaidas[[#This Row],[Data da Competência]]))</f>
        <v>2019</v>
      </c>
    </row>
    <row r="185" spans="2:12" ht="17.100000000000001" customHeight="1" x14ac:dyDescent="0.25">
      <c r="B185" s="73">
        <v>43554.442660476037</v>
      </c>
      <c r="C185" s="38">
        <v>43505</v>
      </c>
      <c r="D185" s="38">
        <v>43554.442660476037</v>
      </c>
      <c r="E185" s="19" t="s">
        <v>40</v>
      </c>
      <c r="F185" s="19" t="s">
        <v>36</v>
      </c>
      <c r="G185" s="19" t="s">
        <v>465</v>
      </c>
      <c r="H185" s="39">
        <v>340</v>
      </c>
      <c r="I185" s="61">
        <f>IF(TbRegistroSaidas[[#This Row],[Data do Caixa Realizado]]="",0,MONTH(TbRegistroSaidas[[#This Row],[Data do Caixa Realizado]]))</f>
        <v>3</v>
      </c>
      <c r="J185" s="74">
        <f>IF(TbRegistroSaidas[[#This Row],[Data do Caixa Realizado]]="",0,YEAR(TbRegistroSaidas[[#This Row],[Data do Caixa Realizado]]))</f>
        <v>2019</v>
      </c>
      <c r="K185" s="61">
        <f>IF(TbRegistroSaidas[[#This Row],[Data da Competência]]="",0,MONTH(TbRegistroSaidas[[#This Row],[Data da Competência]]))</f>
        <v>2</v>
      </c>
      <c r="L185" s="74">
        <f>IF(TbRegistroSaidas[[#This Row],[Data da Competência]]="",0,YEAR(TbRegistroSaidas[[#This Row],[Data da Competência]]))</f>
        <v>2019</v>
      </c>
    </row>
    <row r="186" spans="2:12" ht="17.100000000000001" customHeight="1" x14ac:dyDescent="0.25">
      <c r="B186" s="73">
        <v>43508.592568137858</v>
      </c>
      <c r="C186" s="38">
        <v>43506</v>
      </c>
      <c r="D186" s="38">
        <v>43508.592568137858</v>
      </c>
      <c r="E186" s="19" t="s">
        <v>40</v>
      </c>
      <c r="F186" s="19" t="s">
        <v>36</v>
      </c>
      <c r="G186" s="19" t="s">
        <v>466</v>
      </c>
      <c r="H186" s="39">
        <v>4204</v>
      </c>
      <c r="I186" s="61">
        <f>IF(TbRegistroSaidas[[#This Row],[Data do Caixa Realizado]]="",0,MONTH(TbRegistroSaidas[[#This Row],[Data do Caixa Realizado]]))</f>
        <v>2</v>
      </c>
      <c r="J186" s="74">
        <f>IF(TbRegistroSaidas[[#This Row],[Data do Caixa Realizado]]="",0,YEAR(TbRegistroSaidas[[#This Row],[Data do Caixa Realizado]]))</f>
        <v>2019</v>
      </c>
      <c r="K186" s="61">
        <f>IF(TbRegistroSaidas[[#This Row],[Data da Competência]]="",0,MONTH(TbRegistroSaidas[[#This Row],[Data da Competência]]))</f>
        <v>2</v>
      </c>
      <c r="L186" s="74">
        <f>IF(TbRegistroSaidas[[#This Row],[Data da Competência]]="",0,YEAR(TbRegistroSaidas[[#This Row],[Data da Competência]]))</f>
        <v>2019</v>
      </c>
    </row>
    <row r="187" spans="2:12" ht="17.100000000000001" customHeight="1" x14ac:dyDescent="0.25">
      <c r="B187" s="73">
        <v>43555.285152896111</v>
      </c>
      <c r="C187" s="38">
        <v>43508</v>
      </c>
      <c r="D187" s="38">
        <v>43555.285152896111</v>
      </c>
      <c r="E187" s="19" t="s">
        <v>40</v>
      </c>
      <c r="F187" s="19" t="s">
        <v>35</v>
      </c>
      <c r="G187" s="19" t="s">
        <v>467</v>
      </c>
      <c r="H187" s="39">
        <v>3695</v>
      </c>
      <c r="I187" s="61">
        <f>IF(TbRegistroSaidas[[#This Row],[Data do Caixa Realizado]]="",0,MONTH(TbRegistroSaidas[[#This Row],[Data do Caixa Realizado]]))</f>
        <v>3</v>
      </c>
      <c r="J187" s="74">
        <f>IF(TbRegistroSaidas[[#This Row],[Data do Caixa Realizado]]="",0,YEAR(TbRegistroSaidas[[#This Row],[Data do Caixa Realizado]]))</f>
        <v>2019</v>
      </c>
      <c r="K187" s="61">
        <f>IF(TbRegistroSaidas[[#This Row],[Data da Competência]]="",0,MONTH(TbRegistroSaidas[[#This Row],[Data da Competência]]))</f>
        <v>2</v>
      </c>
      <c r="L187" s="74">
        <f>IF(TbRegistroSaidas[[#This Row],[Data da Competência]]="",0,YEAR(TbRegistroSaidas[[#This Row],[Data da Competência]]))</f>
        <v>2019</v>
      </c>
    </row>
    <row r="188" spans="2:12" ht="17.100000000000001" customHeight="1" x14ac:dyDescent="0.25">
      <c r="B188" s="73">
        <v>43619.877278489352</v>
      </c>
      <c r="C188" s="38">
        <v>43517</v>
      </c>
      <c r="D188" s="38">
        <v>43548.006375386678</v>
      </c>
      <c r="E188" s="19" t="s">
        <v>40</v>
      </c>
      <c r="F188" s="19" t="s">
        <v>38</v>
      </c>
      <c r="G188" s="19" t="s">
        <v>468</v>
      </c>
      <c r="H188" s="39">
        <v>4148</v>
      </c>
      <c r="I188" s="61">
        <f>IF(TbRegistroSaidas[[#This Row],[Data do Caixa Realizado]]="",0,MONTH(TbRegistroSaidas[[#This Row],[Data do Caixa Realizado]]))</f>
        <v>6</v>
      </c>
      <c r="J188" s="74">
        <f>IF(TbRegistroSaidas[[#This Row],[Data do Caixa Realizado]]="",0,YEAR(TbRegistroSaidas[[#This Row],[Data do Caixa Realizado]]))</f>
        <v>2019</v>
      </c>
      <c r="K188" s="61">
        <f>IF(TbRegistroSaidas[[#This Row],[Data da Competência]]="",0,MONTH(TbRegistroSaidas[[#This Row],[Data da Competência]]))</f>
        <v>2</v>
      </c>
      <c r="L188" s="74">
        <f>IF(TbRegistroSaidas[[#This Row],[Data da Competência]]="",0,YEAR(TbRegistroSaidas[[#This Row],[Data da Competência]]))</f>
        <v>2019</v>
      </c>
    </row>
    <row r="189" spans="2:12" ht="17.100000000000001" customHeight="1" x14ac:dyDescent="0.25">
      <c r="B189" s="73">
        <v>43566.482468635586</v>
      </c>
      <c r="C189" s="38">
        <v>43521</v>
      </c>
      <c r="D189" s="38">
        <v>43553.920091748245</v>
      </c>
      <c r="E189" s="19" t="s">
        <v>40</v>
      </c>
      <c r="F189" s="19" t="s">
        <v>46</v>
      </c>
      <c r="G189" s="19" t="s">
        <v>469</v>
      </c>
      <c r="H189" s="39">
        <v>4303</v>
      </c>
      <c r="I189" s="61">
        <f>IF(TbRegistroSaidas[[#This Row],[Data do Caixa Realizado]]="",0,MONTH(TbRegistroSaidas[[#This Row],[Data do Caixa Realizado]]))</f>
        <v>4</v>
      </c>
      <c r="J189" s="74">
        <f>IF(TbRegistroSaidas[[#This Row],[Data do Caixa Realizado]]="",0,YEAR(TbRegistroSaidas[[#This Row],[Data do Caixa Realizado]]))</f>
        <v>2019</v>
      </c>
      <c r="K189" s="61">
        <f>IF(TbRegistroSaidas[[#This Row],[Data da Competência]]="",0,MONTH(TbRegistroSaidas[[#This Row],[Data da Competência]]))</f>
        <v>2</v>
      </c>
      <c r="L189" s="74">
        <f>IF(TbRegistroSaidas[[#This Row],[Data da Competência]]="",0,YEAR(TbRegistroSaidas[[#This Row],[Data da Competência]]))</f>
        <v>2019</v>
      </c>
    </row>
    <row r="190" spans="2:12" ht="17.100000000000001" customHeight="1" x14ac:dyDescent="0.25">
      <c r="B190" s="73">
        <v>43531.738180250693</v>
      </c>
      <c r="C190" s="38">
        <v>43523</v>
      </c>
      <c r="D190" s="38">
        <v>43531.738180250693</v>
      </c>
      <c r="E190" s="19" t="s">
        <v>40</v>
      </c>
      <c r="F190" s="19" t="s">
        <v>36</v>
      </c>
      <c r="G190" s="19" t="s">
        <v>470</v>
      </c>
      <c r="H190" s="39">
        <v>2674</v>
      </c>
      <c r="I190" s="61">
        <f>IF(TbRegistroSaidas[[#This Row],[Data do Caixa Realizado]]="",0,MONTH(TbRegistroSaidas[[#This Row],[Data do Caixa Realizado]]))</f>
        <v>3</v>
      </c>
      <c r="J190" s="74">
        <f>IF(TbRegistroSaidas[[#This Row],[Data do Caixa Realizado]]="",0,YEAR(TbRegistroSaidas[[#This Row],[Data do Caixa Realizado]]))</f>
        <v>2019</v>
      </c>
      <c r="K190" s="61">
        <f>IF(TbRegistroSaidas[[#This Row],[Data da Competência]]="",0,MONTH(TbRegistroSaidas[[#This Row],[Data da Competência]]))</f>
        <v>2</v>
      </c>
      <c r="L190" s="74">
        <f>IF(TbRegistroSaidas[[#This Row],[Data da Competência]]="",0,YEAR(TbRegistroSaidas[[#This Row],[Data da Competência]]))</f>
        <v>2019</v>
      </c>
    </row>
    <row r="191" spans="2:12" ht="17.100000000000001" customHeight="1" x14ac:dyDescent="0.25">
      <c r="B191" s="73">
        <v>43569.835590824536</v>
      </c>
      <c r="C191" s="38">
        <v>43526</v>
      </c>
      <c r="D191" s="38">
        <v>43569.835590824536</v>
      </c>
      <c r="E191" s="19" t="s">
        <v>40</v>
      </c>
      <c r="F191" s="19" t="s">
        <v>34</v>
      </c>
      <c r="G191" s="19" t="s">
        <v>471</v>
      </c>
      <c r="H191" s="39">
        <v>1720</v>
      </c>
      <c r="I191" s="61">
        <f>IF(TbRegistroSaidas[[#This Row],[Data do Caixa Realizado]]="",0,MONTH(TbRegistroSaidas[[#This Row],[Data do Caixa Realizado]]))</f>
        <v>4</v>
      </c>
      <c r="J191" s="74">
        <f>IF(TbRegistroSaidas[[#This Row],[Data do Caixa Realizado]]="",0,YEAR(TbRegistroSaidas[[#This Row],[Data do Caixa Realizado]]))</f>
        <v>2019</v>
      </c>
      <c r="K191" s="61">
        <f>IF(TbRegistroSaidas[[#This Row],[Data da Competência]]="",0,MONTH(TbRegistroSaidas[[#This Row],[Data da Competência]]))</f>
        <v>3</v>
      </c>
      <c r="L191" s="74">
        <f>IF(TbRegistroSaidas[[#This Row],[Data da Competência]]="",0,YEAR(TbRegistroSaidas[[#This Row],[Data da Competência]]))</f>
        <v>2019</v>
      </c>
    </row>
    <row r="192" spans="2:12" ht="17.100000000000001" customHeight="1" x14ac:dyDescent="0.25">
      <c r="B192" s="73">
        <v>43567.757979105008</v>
      </c>
      <c r="C192" s="38">
        <v>43530</v>
      </c>
      <c r="D192" s="38">
        <v>43567.757979105008</v>
      </c>
      <c r="E192" s="19" t="s">
        <v>40</v>
      </c>
      <c r="F192" s="19" t="s">
        <v>34</v>
      </c>
      <c r="G192" s="19" t="s">
        <v>472</v>
      </c>
      <c r="H192" s="39">
        <v>1854</v>
      </c>
      <c r="I192" s="61">
        <f>IF(TbRegistroSaidas[[#This Row],[Data do Caixa Realizado]]="",0,MONTH(TbRegistroSaidas[[#This Row],[Data do Caixa Realizado]]))</f>
        <v>4</v>
      </c>
      <c r="J192" s="74">
        <f>IF(TbRegistroSaidas[[#This Row],[Data do Caixa Realizado]]="",0,YEAR(TbRegistroSaidas[[#This Row],[Data do Caixa Realizado]]))</f>
        <v>2019</v>
      </c>
      <c r="K192" s="61">
        <f>IF(TbRegistroSaidas[[#This Row],[Data da Competência]]="",0,MONTH(TbRegistroSaidas[[#This Row],[Data da Competência]]))</f>
        <v>3</v>
      </c>
      <c r="L192" s="74">
        <f>IF(TbRegistroSaidas[[#This Row],[Data da Competência]]="",0,YEAR(TbRegistroSaidas[[#This Row],[Data da Competência]]))</f>
        <v>2019</v>
      </c>
    </row>
    <row r="193" spans="2:12" ht="17.100000000000001" customHeight="1" x14ac:dyDescent="0.25">
      <c r="B193" s="73">
        <v>43535.079288493936</v>
      </c>
      <c r="C193" s="38">
        <v>43532</v>
      </c>
      <c r="D193" s="38">
        <v>43535.079288493936</v>
      </c>
      <c r="E193" s="19" t="s">
        <v>40</v>
      </c>
      <c r="F193" s="19" t="s">
        <v>46</v>
      </c>
      <c r="G193" s="19" t="s">
        <v>473</v>
      </c>
      <c r="H193" s="39">
        <v>2568</v>
      </c>
      <c r="I193" s="61">
        <f>IF(TbRegistroSaidas[[#This Row],[Data do Caixa Realizado]]="",0,MONTH(TbRegistroSaidas[[#This Row],[Data do Caixa Realizado]]))</f>
        <v>3</v>
      </c>
      <c r="J193" s="74">
        <f>IF(TbRegistroSaidas[[#This Row],[Data do Caixa Realizado]]="",0,YEAR(TbRegistroSaidas[[#This Row],[Data do Caixa Realizado]]))</f>
        <v>2019</v>
      </c>
      <c r="K193" s="61">
        <f>IF(TbRegistroSaidas[[#This Row],[Data da Competência]]="",0,MONTH(TbRegistroSaidas[[#This Row],[Data da Competência]]))</f>
        <v>3</v>
      </c>
      <c r="L193" s="74">
        <f>IF(TbRegistroSaidas[[#This Row],[Data da Competência]]="",0,YEAR(TbRegistroSaidas[[#This Row],[Data da Competência]]))</f>
        <v>2019</v>
      </c>
    </row>
    <row r="194" spans="2:12" ht="17.100000000000001" customHeight="1" x14ac:dyDescent="0.25">
      <c r="B194" s="73">
        <v>43572.596134843683</v>
      </c>
      <c r="C194" s="38">
        <v>43532</v>
      </c>
      <c r="D194" s="38">
        <v>43572.596134843683</v>
      </c>
      <c r="E194" s="19" t="s">
        <v>40</v>
      </c>
      <c r="F194" s="19" t="s">
        <v>46</v>
      </c>
      <c r="G194" s="19" t="s">
        <v>474</v>
      </c>
      <c r="H194" s="39">
        <v>3690</v>
      </c>
      <c r="I194" s="61">
        <f>IF(TbRegistroSaidas[[#This Row],[Data do Caixa Realizado]]="",0,MONTH(TbRegistroSaidas[[#This Row],[Data do Caixa Realizado]]))</f>
        <v>4</v>
      </c>
      <c r="J194" s="74">
        <f>IF(TbRegistroSaidas[[#This Row],[Data do Caixa Realizado]]="",0,YEAR(TbRegistroSaidas[[#This Row],[Data do Caixa Realizado]]))</f>
        <v>2019</v>
      </c>
      <c r="K194" s="61">
        <f>IF(TbRegistroSaidas[[#This Row],[Data da Competência]]="",0,MONTH(TbRegistroSaidas[[#This Row],[Data da Competência]]))</f>
        <v>3</v>
      </c>
      <c r="L194" s="74">
        <f>IF(TbRegistroSaidas[[#This Row],[Data da Competência]]="",0,YEAR(TbRegistroSaidas[[#This Row],[Data da Competência]]))</f>
        <v>2019</v>
      </c>
    </row>
    <row r="195" spans="2:12" ht="17.100000000000001" customHeight="1" x14ac:dyDescent="0.25">
      <c r="B195" s="73">
        <v>43621.515266358365</v>
      </c>
      <c r="C195" s="38">
        <v>43534</v>
      </c>
      <c r="D195" s="38">
        <v>43570.539022448429</v>
      </c>
      <c r="E195" s="19" t="s">
        <v>40</v>
      </c>
      <c r="F195" s="19" t="s">
        <v>38</v>
      </c>
      <c r="G195" s="19" t="s">
        <v>475</v>
      </c>
      <c r="H195" s="39">
        <v>3746</v>
      </c>
      <c r="I195" s="61">
        <f>IF(TbRegistroSaidas[[#This Row],[Data do Caixa Realizado]]="",0,MONTH(TbRegistroSaidas[[#This Row],[Data do Caixa Realizado]]))</f>
        <v>6</v>
      </c>
      <c r="J195" s="74">
        <f>IF(TbRegistroSaidas[[#This Row],[Data do Caixa Realizado]]="",0,YEAR(TbRegistroSaidas[[#This Row],[Data do Caixa Realizado]]))</f>
        <v>2019</v>
      </c>
      <c r="K195" s="61">
        <f>IF(TbRegistroSaidas[[#This Row],[Data da Competência]]="",0,MONTH(TbRegistroSaidas[[#This Row],[Data da Competência]]))</f>
        <v>3</v>
      </c>
      <c r="L195" s="74">
        <f>IF(TbRegistroSaidas[[#This Row],[Data da Competência]]="",0,YEAR(TbRegistroSaidas[[#This Row],[Data da Competência]]))</f>
        <v>2019</v>
      </c>
    </row>
    <row r="196" spans="2:12" ht="17.100000000000001" customHeight="1" x14ac:dyDescent="0.25">
      <c r="B196" s="73">
        <v>43571.740759038665</v>
      </c>
      <c r="C196" s="38">
        <v>43536</v>
      </c>
      <c r="D196" s="38">
        <v>43571.740759038665</v>
      </c>
      <c r="E196" s="19" t="s">
        <v>40</v>
      </c>
      <c r="F196" s="19" t="s">
        <v>34</v>
      </c>
      <c r="G196" s="19" t="s">
        <v>476</v>
      </c>
      <c r="H196" s="39">
        <v>4360</v>
      </c>
      <c r="I196" s="61">
        <f>IF(TbRegistroSaidas[[#This Row],[Data do Caixa Realizado]]="",0,MONTH(TbRegistroSaidas[[#This Row],[Data do Caixa Realizado]]))</f>
        <v>4</v>
      </c>
      <c r="J196" s="74">
        <f>IF(TbRegistroSaidas[[#This Row],[Data do Caixa Realizado]]="",0,YEAR(TbRegistroSaidas[[#This Row],[Data do Caixa Realizado]]))</f>
        <v>2019</v>
      </c>
      <c r="K196" s="61">
        <f>IF(TbRegistroSaidas[[#This Row],[Data da Competência]]="",0,MONTH(TbRegistroSaidas[[#This Row],[Data da Competência]]))</f>
        <v>3</v>
      </c>
      <c r="L196" s="74">
        <f>IF(TbRegistroSaidas[[#This Row],[Data da Competência]]="",0,YEAR(TbRegistroSaidas[[#This Row],[Data da Competência]]))</f>
        <v>2019</v>
      </c>
    </row>
    <row r="197" spans="2:12" ht="17.100000000000001" customHeight="1" x14ac:dyDescent="0.25">
      <c r="B197" s="73" t="s">
        <v>70</v>
      </c>
      <c r="C197" s="38">
        <v>43537</v>
      </c>
      <c r="D197" s="38">
        <v>43576.376924808807</v>
      </c>
      <c r="E197" s="19" t="s">
        <v>40</v>
      </c>
      <c r="F197" s="19" t="s">
        <v>38</v>
      </c>
      <c r="G197" s="19" t="s">
        <v>477</v>
      </c>
      <c r="H197" s="39">
        <v>1753</v>
      </c>
      <c r="I197" s="61">
        <f>IF(TbRegistroSaidas[[#This Row],[Data do Caixa Realizado]]="",0,MONTH(TbRegistroSaidas[[#This Row],[Data do Caixa Realizado]]))</f>
        <v>0</v>
      </c>
      <c r="J197" s="74">
        <f>IF(TbRegistroSaidas[[#This Row],[Data do Caixa Realizado]]="",0,YEAR(TbRegistroSaidas[[#This Row],[Data do Caixa Realizado]]))</f>
        <v>0</v>
      </c>
      <c r="K197" s="61">
        <f>IF(TbRegistroSaidas[[#This Row],[Data da Competência]]="",0,MONTH(TbRegistroSaidas[[#This Row],[Data da Competência]]))</f>
        <v>3</v>
      </c>
      <c r="L197" s="74">
        <f>IF(TbRegistroSaidas[[#This Row],[Data da Competência]]="",0,YEAR(TbRegistroSaidas[[#This Row],[Data da Competência]]))</f>
        <v>2019</v>
      </c>
    </row>
    <row r="198" spans="2:12" ht="17.100000000000001" customHeight="1" x14ac:dyDescent="0.25">
      <c r="B198" s="73">
        <v>43543.657350348039</v>
      </c>
      <c r="C198" s="38">
        <v>43540</v>
      </c>
      <c r="D198" s="38">
        <v>43543.657350348039</v>
      </c>
      <c r="E198" s="19" t="s">
        <v>40</v>
      </c>
      <c r="F198" s="19" t="s">
        <v>34</v>
      </c>
      <c r="G198" s="19" t="s">
        <v>478</v>
      </c>
      <c r="H198" s="39">
        <v>1421</v>
      </c>
      <c r="I198" s="61">
        <f>IF(TbRegistroSaidas[[#This Row],[Data do Caixa Realizado]]="",0,MONTH(TbRegistroSaidas[[#This Row],[Data do Caixa Realizado]]))</f>
        <v>3</v>
      </c>
      <c r="J198" s="74">
        <f>IF(TbRegistroSaidas[[#This Row],[Data do Caixa Realizado]]="",0,YEAR(TbRegistroSaidas[[#This Row],[Data do Caixa Realizado]]))</f>
        <v>2019</v>
      </c>
      <c r="K198" s="61">
        <f>IF(TbRegistroSaidas[[#This Row],[Data da Competência]]="",0,MONTH(TbRegistroSaidas[[#This Row],[Data da Competência]]))</f>
        <v>3</v>
      </c>
      <c r="L198" s="74">
        <f>IF(TbRegistroSaidas[[#This Row],[Data da Competência]]="",0,YEAR(TbRegistroSaidas[[#This Row],[Data da Competência]]))</f>
        <v>2019</v>
      </c>
    </row>
    <row r="199" spans="2:12" ht="17.100000000000001" customHeight="1" x14ac:dyDescent="0.25">
      <c r="B199" s="73">
        <v>43566.33302641497</v>
      </c>
      <c r="C199" s="38">
        <v>43543</v>
      </c>
      <c r="D199" s="38">
        <v>43566.33302641497</v>
      </c>
      <c r="E199" s="19" t="s">
        <v>40</v>
      </c>
      <c r="F199" s="19" t="s">
        <v>38</v>
      </c>
      <c r="G199" s="19" t="s">
        <v>479</v>
      </c>
      <c r="H199" s="39">
        <v>3565</v>
      </c>
      <c r="I199" s="61">
        <f>IF(TbRegistroSaidas[[#This Row],[Data do Caixa Realizado]]="",0,MONTH(TbRegistroSaidas[[#This Row],[Data do Caixa Realizado]]))</f>
        <v>4</v>
      </c>
      <c r="J199" s="74">
        <f>IF(TbRegistroSaidas[[#This Row],[Data do Caixa Realizado]]="",0,YEAR(TbRegistroSaidas[[#This Row],[Data do Caixa Realizado]]))</f>
        <v>2019</v>
      </c>
      <c r="K199" s="61">
        <f>IF(TbRegistroSaidas[[#This Row],[Data da Competência]]="",0,MONTH(TbRegistroSaidas[[#This Row],[Data da Competência]]))</f>
        <v>3</v>
      </c>
      <c r="L199" s="74">
        <f>IF(TbRegistroSaidas[[#This Row],[Data da Competência]]="",0,YEAR(TbRegistroSaidas[[#This Row],[Data da Competência]]))</f>
        <v>2019</v>
      </c>
    </row>
    <row r="200" spans="2:12" ht="17.100000000000001" customHeight="1" x14ac:dyDescent="0.25">
      <c r="B200" s="73">
        <v>43663.382687512385</v>
      </c>
      <c r="C200" s="38">
        <v>43546</v>
      </c>
      <c r="D200" s="38">
        <v>43586.481925868669</v>
      </c>
      <c r="E200" s="19" t="s">
        <v>40</v>
      </c>
      <c r="F200" s="19" t="s">
        <v>46</v>
      </c>
      <c r="G200" s="19" t="s">
        <v>480</v>
      </c>
      <c r="H200" s="39">
        <v>1961</v>
      </c>
      <c r="I200" s="61">
        <f>IF(TbRegistroSaidas[[#This Row],[Data do Caixa Realizado]]="",0,MONTH(TbRegistroSaidas[[#This Row],[Data do Caixa Realizado]]))</f>
        <v>7</v>
      </c>
      <c r="J200" s="74">
        <f>IF(TbRegistroSaidas[[#This Row],[Data do Caixa Realizado]]="",0,YEAR(TbRegistroSaidas[[#This Row],[Data do Caixa Realizado]]))</f>
        <v>2019</v>
      </c>
      <c r="K200" s="61">
        <f>IF(TbRegistroSaidas[[#This Row],[Data da Competência]]="",0,MONTH(TbRegistroSaidas[[#This Row],[Data da Competência]]))</f>
        <v>3</v>
      </c>
      <c r="L200" s="74">
        <f>IF(TbRegistroSaidas[[#This Row],[Data da Competência]]="",0,YEAR(TbRegistroSaidas[[#This Row],[Data da Competência]]))</f>
        <v>2019</v>
      </c>
    </row>
    <row r="201" spans="2:12" ht="17.100000000000001" customHeight="1" x14ac:dyDescent="0.25">
      <c r="B201" s="73">
        <v>43570.097263655982</v>
      </c>
      <c r="C201" s="38">
        <v>43551</v>
      </c>
      <c r="D201" s="38">
        <v>43557.083579079888</v>
      </c>
      <c r="E201" s="19" t="s">
        <v>40</v>
      </c>
      <c r="F201" s="19" t="s">
        <v>36</v>
      </c>
      <c r="G201" s="19" t="s">
        <v>481</v>
      </c>
      <c r="H201" s="39">
        <v>4854</v>
      </c>
      <c r="I201" s="61">
        <f>IF(TbRegistroSaidas[[#This Row],[Data do Caixa Realizado]]="",0,MONTH(TbRegistroSaidas[[#This Row],[Data do Caixa Realizado]]))</f>
        <v>4</v>
      </c>
      <c r="J201" s="74">
        <f>IF(TbRegistroSaidas[[#This Row],[Data do Caixa Realizado]]="",0,YEAR(TbRegistroSaidas[[#This Row],[Data do Caixa Realizado]]))</f>
        <v>2019</v>
      </c>
      <c r="K201" s="61">
        <f>IF(TbRegistroSaidas[[#This Row],[Data da Competência]]="",0,MONTH(TbRegistroSaidas[[#This Row],[Data da Competência]]))</f>
        <v>3</v>
      </c>
      <c r="L201" s="74">
        <f>IF(TbRegistroSaidas[[#This Row],[Data da Competência]]="",0,YEAR(TbRegistroSaidas[[#This Row],[Data da Competência]]))</f>
        <v>2019</v>
      </c>
    </row>
    <row r="202" spans="2:12" ht="17.100000000000001" customHeight="1" x14ac:dyDescent="0.25">
      <c r="B202" s="73">
        <v>43578.736317775256</v>
      </c>
      <c r="C202" s="38">
        <v>43557</v>
      </c>
      <c r="D202" s="38">
        <v>43578.736317775256</v>
      </c>
      <c r="E202" s="19" t="s">
        <v>40</v>
      </c>
      <c r="F202" s="19" t="s">
        <v>34</v>
      </c>
      <c r="G202" s="19" t="s">
        <v>482</v>
      </c>
      <c r="H202" s="39">
        <v>3453</v>
      </c>
      <c r="I202" s="61">
        <f>IF(TbRegistroSaidas[[#This Row],[Data do Caixa Realizado]]="",0,MONTH(TbRegistroSaidas[[#This Row],[Data do Caixa Realizado]]))</f>
        <v>4</v>
      </c>
      <c r="J202" s="74">
        <f>IF(TbRegistroSaidas[[#This Row],[Data do Caixa Realizado]]="",0,YEAR(TbRegistroSaidas[[#This Row],[Data do Caixa Realizado]]))</f>
        <v>2019</v>
      </c>
      <c r="K202" s="61">
        <f>IF(TbRegistroSaidas[[#This Row],[Data da Competência]]="",0,MONTH(TbRegistroSaidas[[#This Row],[Data da Competência]]))</f>
        <v>4</v>
      </c>
      <c r="L202" s="74">
        <f>IF(TbRegistroSaidas[[#This Row],[Data da Competência]]="",0,YEAR(TbRegistroSaidas[[#This Row],[Data da Competência]]))</f>
        <v>2019</v>
      </c>
    </row>
    <row r="203" spans="2:12" ht="17.100000000000001" customHeight="1" x14ac:dyDescent="0.25">
      <c r="B203" s="73">
        <v>43575.110312084966</v>
      </c>
      <c r="C203" s="38">
        <v>43558</v>
      </c>
      <c r="D203" s="38">
        <v>43560.81847105785</v>
      </c>
      <c r="E203" s="19" t="s">
        <v>40</v>
      </c>
      <c r="F203" s="19" t="s">
        <v>46</v>
      </c>
      <c r="G203" s="19" t="s">
        <v>483</v>
      </c>
      <c r="H203" s="39">
        <v>3341</v>
      </c>
      <c r="I203" s="61">
        <f>IF(TbRegistroSaidas[[#This Row],[Data do Caixa Realizado]]="",0,MONTH(TbRegistroSaidas[[#This Row],[Data do Caixa Realizado]]))</f>
        <v>4</v>
      </c>
      <c r="J203" s="74">
        <f>IF(TbRegistroSaidas[[#This Row],[Data do Caixa Realizado]]="",0,YEAR(TbRegistroSaidas[[#This Row],[Data do Caixa Realizado]]))</f>
        <v>2019</v>
      </c>
      <c r="K203" s="61">
        <f>IF(TbRegistroSaidas[[#This Row],[Data da Competência]]="",0,MONTH(TbRegistroSaidas[[#This Row],[Data da Competência]]))</f>
        <v>4</v>
      </c>
      <c r="L203" s="74">
        <f>IF(TbRegistroSaidas[[#This Row],[Data da Competência]]="",0,YEAR(TbRegistroSaidas[[#This Row],[Data da Competência]]))</f>
        <v>2019</v>
      </c>
    </row>
    <row r="204" spans="2:12" ht="17.100000000000001" customHeight="1" x14ac:dyDescent="0.25">
      <c r="B204" s="73">
        <v>43605.865431208142</v>
      </c>
      <c r="C204" s="38">
        <v>43561</v>
      </c>
      <c r="D204" s="38">
        <v>43605.865431208142</v>
      </c>
      <c r="E204" s="19" t="s">
        <v>40</v>
      </c>
      <c r="F204" s="19" t="s">
        <v>36</v>
      </c>
      <c r="G204" s="19" t="s">
        <v>484</v>
      </c>
      <c r="H204" s="39">
        <v>2707</v>
      </c>
      <c r="I204" s="61">
        <f>IF(TbRegistroSaidas[[#This Row],[Data do Caixa Realizado]]="",0,MONTH(TbRegistroSaidas[[#This Row],[Data do Caixa Realizado]]))</f>
        <v>5</v>
      </c>
      <c r="J204" s="74">
        <f>IF(TbRegistroSaidas[[#This Row],[Data do Caixa Realizado]]="",0,YEAR(TbRegistroSaidas[[#This Row],[Data do Caixa Realizado]]))</f>
        <v>2019</v>
      </c>
      <c r="K204" s="61">
        <f>IF(TbRegistroSaidas[[#This Row],[Data da Competência]]="",0,MONTH(TbRegistroSaidas[[#This Row],[Data da Competência]]))</f>
        <v>4</v>
      </c>
      <c r="L204" s="74">
        <f>IF(TbRegistroSaidas[[#This Row],[Data da Competência]]="",0,YEAR(TbRegistroSaidas[[#This Row],[Data da Competência]]))</f>
        <v>2019</v>
      </c>
    </row>
    <row r="205" spans="2:12" ht="17.100000000000001" customHeight="1" x14ac:dyDescent="0.25">
      <c r="B205" s="73">
        <v>43603.683759744941</v>
      </c>
      <c r="C205" s="38">
        <v>43563</v>
      </c>
      <c r="D205" s="38">
        <v>43603.683759744941</v>
      </c>
      <c r="E205" s="19" t="s">
        <v>40</v>
      </c>
      <c r="F205" s="19" t="s">
        <v>46</v>
      </c>
      <c r="G205" s="19" t="s">
        <v>485</v>
      </c>
      <c r="H205" s="39">
        <v>1582</v>
      </c>
      <c r="I205" s="61">
        <f>IF(TbRegistroSaidas[[#This Row],[Data do Caixa Realizado]]="",0,MONTH(TbRegistroSaidas[[#This Row],[Data do Caixa Realizado]]))</f>
        <v>5</v>
      </c>
      <c r="J205" s="74">
        <f>IF(TbRegistroSaidas[[#This Row],[Data do Caixa Realizado]]="",0,YEAR(TbRegistroSaidas[[#This Row],[Data do Caixa Realizado]]))</f>
        <v>2019</v>
      </c>
      <c r="K205" s="61">
        <f>IF(TbRegistroSaidas[[#This Row],[Data da Competência]]="",0,MONTH(TbRegistroSaidas[[#This Row],[Data da Competência]]))</f>
        <v>4</v>
      </c>
      <c r="L205" s="74">
        <f>IF(TbRegistroSaidas[[#This Row],[Data da Competência]]="",0,YEAR(TbRegistroSaidas[[#This Row],[Data da Competência]]))</f>
        <v>2019</v>
      </c>
    </row>
    <row r="206" spans="2:12" ht="17.100000000000001" customHeight="1" x14ac:dyDescent="0.25">
      <c r="B206" s="73">
        <v>43599.508668008042</v>
      </c>
      <c r="C206" s="38">
        <v>43565</v>
      </c>
      <c r="D206" s="38">
        <v>43599.508668008042</v>
      </c>
      <c r="E206" s="19" t="s">
        <v>40</v>
      </c>
      <c r="F206" s="19" t="s">
        <v>46</v>
      </c>
      <c r="G206" s="19" t="s">
        <v>486</v>
      </c>
      <c r="H206" s="39">
        <v>3889</v>
      </c>
      <c r="I206" s="61">
        <f>IF(TbRegistroSaidas[[#This Row],[Data do Caixa Realizado]]="",0,MONTH(TbRegistroSaidas[[#This Row],[Data do Caixa Realizado]]))</f>
        <v>5</v>
      </c>
      <c r="J206" s="74">
        <f>IF(TbRegistroSaidas[[#This Row],[Data do Caixa Realizado]]="",0,YEAR(TbRegistroSaidas[[#This Row],[Data do Caixa Realizado]]))</f>
        <v>2019</v>
      </c>
      <c r="K206" s="61">
        <f>IF(TbRegistroSaidas[[#This Row],[Data da Competência]]="",0,MONTH(TbRegistroSaidas[[#This Row],[Data da Competência]]))</f>
        <v>4</v>
      </c>
      <c r="L206" s="74">
        <f>IF(TbRegistroSaidas[[#This Row],[Data da Competência]]="",0,YEAR(TbRegistroSaidas[[#This Row],[Data da Competência]]))</f>
        <v>2019</v>
      </c>
    </row>
    <row r="207" spans="2:12" ht="17.100000000000001" customHeight="1" x14ac:dyDescent="0.25">
      <c r="B207" s="73">
        <v>43584.569223583399</v>
      </c>
      <c r="C207" s="38">
        <v>43569</v>
      </c>
      <c r="D207" s="38">
        <v>43584.569223583399</v>
      </c>
      <c r="E207" s="19" t="s">
        <v>40</v>
      </c>
      <c r="F207" s="19" t="s">
        <v>46</v>
      </c>
      <c r="G207" s="19" t="s">
        <v>487</v>
      </c>
      <c r="H207" s="39">
        <v>2303</v>
      </c>
      <c r="I207" s="61">
        <f>IF(TbRegistroSaidas[[#This Row],[Data do Caixa Realizado]]="",0,MONTH(TbRegistroSaidas[[#This Row],[Data do Caixa Realizado]]))</f>
        <v>4</v>
      </c>
      <c r="J207" s="74">
        <f>IF(TbRegistroSaidas[[#This Row],[Data do Caixa Realizado]]="",0,YEAR(TbRegistroSaidas[[#This Row],[Data do Caixa Realizado]]))</f>
        <v>2019</v>
      </c>
      <c r="K207" s="61">
        <f>IF(TbRegistroSaidas[[#This Row],[Data da Competência]]="",0,MONTH(TbRegistroSaidas[[#This Row],[Data da Competência]]))</f>
        <v>4</v>
      </c>
      <c r="L207" s="74">
        <f>IF(TbRegistroSaidas[[#This Row],[Data da Competência]]="",0,YEAR(TbRegistroSaidas[[#This Row],[Data da Competência]]))</f>
        <v>2019</v>
      </c>
    </row>
    <row r="208" spans="2:12" ht="17.100000000000001" customHeight="1" x14ac:dyDescent="0.25">
      <c r="B208" s="73">
        <v>43604.655561438565</v>
      </c>
      <c r="C208" s="38">
        <v>43572</v>
      </c>
      <c r="D208" s="38">
        <v>43604.655561438565</v>
      </c>
      <c r="E208" s="19" t="s">
        <v>40</v>
      </c>
      <c r="F208" s="19" t="s">
        <v>35</v>
      </c>
      <c r="G208" s="19" t="s">
        <v>488</v>
      </c>
      <c r="H208" s="39">
        <v>802</v>
      </c>
      <c r="I208" s="61">
        <f>IF(TbRegistroSaidas[[#This Row],[Data do Caixa Realizado]]="",0,MONTH(TbRegistroSaidas[[#This Row],[Data do Caixa Realizado]]))</f>
        <v>5</v>
      </c>
      <c r="J208" s="74">
        <f>IF(TbRegistroSaidas[[#This Row],[Data do Caixa Realizado]]="",0,YEAR(TbRegistroSaidas[[#This Row],[Data do Caixa Realizado]]))</f>
        <v>2019</v>
      </c>
      <c r="K208" s="61">
        <f>IF(TbRegistroSaidas[[#This Row],[Data da Competência]]="",0,MONTH(TbRegistroSaidas[[#This Row],[Data da Competência]]))</f>
        <v>4</v>
      </c>
      <c r="L208" s="74">
        <f>IF(TbRegistroSaidas[[#This Row],[Data da Competência]]="",0,YEAR(TbRegistroSaidas[[#This Row],[Data da Competência]]))</f>
        <v>2019</v>
      </c>
    </row>
    <row r="209" spans="2:12" ht="17.100000000000001" customHeight="1" x14ac:dyDescent="0.25">
      <c r="B209" s="73">
        <v>43589.233184767916</v>
      </c>
      <c r="C209" s="38">
        <v>43574</v>
      </c>
      <c r="D209" s="38">
        <v>43589.233184767916</v>
      </c>
      <c r="E209" s="19" t="s">
        <v>40</v>
      </c>
      <c r="F209" s="19" t="s">
        <v>46</v>
      </c>
      <c r="G209" s="19" t="s">
        <v>489</v>
      </c>
      <c r="H209" s="39">
        <v>4513</v>
      </c>
      <c r="I209" s="61">
        <f>IF(TbRegistroSaidas[[#This Row],[Data do Caixa Realizado]]="",0,MONTH(TbRegistroSaidas[[#This Row],[Data do Caixa Realizado]]))</f>
        <v>5</v>
      </c>
      <c r="J209" s="74">
        <f>IF(TbRegistroSaidas[[#This Row],[Data do Caixa Realizado]]="",0,YEAR(TbRegistroSaidas[[#This Row],[Data do Caixa Realizado]]))</f>
        <v>2019</v>
      </c>
      <c r="K209" s="61">
        <f>IF(TbRegistroSaidas[[#This Row],[Data da Competência]]="",0,MONTH(TbRegistroSaidas[[#This Row],[Data da Competência]]))</f>
        <v>4</v>
      </c>
      <c r="L209" s="74">
        <f>IF(TbRegistroSaidas[[#This Row],[Data da Competência]]="",0,YEAR(TbRegistroSaidas[[#This Row],[Data da Competência]]))</f>
        <v>2019</v>
      </c>
    </row>
    <row r="210" spans="2:12" ht="17.100000000000001" customHeight="1" x14ac:dyDescent="0.25">
      <c r="B210" s="73">
        <v>43586.8659361682</v>
      </c>
      <c r="C210" s="38">
        <v>43576</v>
      </c>
      <c r="D210" s="38">
        <v>43586.8659361682</v>
      </c>
      <c r="E210" s="19" t="s">
        <v>40</v>
      </c>
      <c r="F210" s="19" t="s">
        <v>46</v>
      </c>
      <c r="G210" s="19" t="s">
        <v>490</v>
      </c>
      <c r="H210" s="39">
        <v>3908</v>
      </c>
      <c r="I210" s="61">
        <f>IF(TbRegistroSaidas[[#This Row],[Data do Caixa Realizado]]="",0,MONTH(TbRegistroSaidas[[#This Row],[Data do Caixa Realizado]]))</f>
        <v>5</v>
      </c>
      <c r="J210" s="74">
        <f>IF(TbRegistroSaidas[[#This Row],[Data do Caixa Realizado]]="",0,YEAR(TbRegistroSaidas[[#This Row],[Data do Caixa Realizado]]))</f>
        <v>2019</v>
      </c>
      <c r="K210" s="61">
        <f>IF(TbRegistroSaidas[[#This Row],[Data da Competência]]="",0,MONTH(TbRegistroSaidas[[#This Row],[Data da Competência]]))</f>
        <v>4</v>
      </c>
      <c r="L210" s="74">
        <f>IF(TbRegistroSaidas[[#This Row],[Data da Competência]]="",0,YEAR(TbRegistroSaidas[[#This Row],[Data da Competência]]))</f>
        <v>2019</v>
      </c>
    </row>
    <row r="211" spans="2:12" ht="17.100000000000001" customHeight="1" x14ac:dyDescent="0.25">
      <c r="B211" s="73">
        <v>43641.890700157783</v>
      </c>
      <c r="C211" s="38">
        <v>43580</v>
      </c>
      <c r="D211" s="38">
        <v>43635.027119606828</v>
      </c>
      <c r="E211" s="19" t="s">
        <v>40</v>
      </c>
      <c r="F211" s="19" t="s">
        <v>46</v>
      </c>
      <c r="G211" s="19" t="s">
        <v>491</v>
      </c>
      <c r="H211" s="39">
        <v>156</v>
      </c>
      <c r="I211" s="61">
        <f>IF(TbRegistroSaidas[[#This Row],[Data do Caixa Realizado]]="",0,MONTH(TbRegistroSaidas[[#This Row],[Data do Caixa Realizado]]))</f>
        <v>6</v>
      </c>
      <c r="J211" s="74">
        <f>IF(TbRegistroSaidas[[#This Row],[Data do Caixa Realizado]]="",0,YEAR(TbRegistroSaidas[[#This Row],[Data do Caixa Realizado]]))</f>
        <v>2019</v>
      </c>
      <c r="K211" s="61">
        <f>IF(TbRegistroSaidas[[#This Row],[Data da Competência]]="",0,MONTH(TbRegistroSaidas[[#This Row],[Data da Competência]]))</f>
        <v>4</v>
      </c>
      <c r="L211" s="74">
        <f>IF(TbRegistroSaidas[[#This Row],[Data da Competência]]="",0,YEAR(TbRegistroSaidas[[#This Row],[Data da Competência]]))</f>
        <v>2019</v>
      </c>
    </row>
    <row r="212" spans="2:12" ht="17.100000000000001" customHeight="1" x14ac:dyDescent="0.25">
      <c r="B212" s="73">
        <v>43622.113483825102</v>
      </c>
      <c r="C212" s="38">
        <v>43582</v>
      </c>
      <c r="D212" s="38">
        <v>43622.113483825102</v>
      </c>
      <c r="E212" s="19" t="s">
        <v>40</v>
      </c>
      <c r="F212" s="19" t="s">
        <v>35</v>
      </c>
      <c r="G212" s="19" t="s">
        <v>492</v>
      </c>
      <c r="H212" s="39">
        <v>457</v>
      </c>
      <c r="I212" s="61">
        <f>IF(TbRegistroSaidas[[#This Row],[Data do Caixa Realizado]]="",0,MONTH(TbRegistroSaidas[[#This Row],[Data do Caixa Realizado]]))</f>
        <v>6</v>
      </c>
      <c r="J212" s="74">
        <f>IF(TbRegistroSaidas[[#This Row],[Data do Caixa Realizado]]="",0,YEAR(TbRegistroSaidas[[#This Row],[Data do Caixa Realizado]]))</f>
        <v>2019</v>
      </c>
      <c r="K212" s="61">
        <f>IF(TbRegistroSaidas[[#This Row],[Data da Competência]]="",0,MONTH(TbRegistroSaidas[[#This Row],[Data da Competência]]))</f>
        <v>4</v>
      </c>
      <c r="L212" s="74">
        <f>IF(TbRegistroSaidas[[#This Row],[Data da Competência]]="",0,YEAR(TbRegistroSaidas[[#This Row],[Data da Competência]]))</f>
        <v>2019</v>
      </c>
    </row>
    <row r="213" spans="2:12" ht="17.100000000000001" customHeight="1" x14ac:dyDescent="0.25">
      <c r="B213" s="73">
        <v>43624.026611669258</v>
      </c>
      <c r="C213" s="38">
        <v>43588</v>
      </c>
      <c r="D213" s="38">
        <v>43624.026611669258</v>
      </c>
      <c r="E213" s="19" t="s">
        <v>40</v>
      </c>
      <c r="F213" s="19" t="s">
        <v>46</v>
      </c>
      <c r="G213" s="19" t="s">
        <v>493</v>
      </c>
      <c r="H213" s="39">
        <v>3536</v>
      </c>
      <c r="I213" s="61">
        <f>IF(TbRegistroSaidas[[#This Row],[Data do Caixa Realizado]]="",0,MONTH(TbRegistroSaidas[[#This Row],[Data do Caixa Realizado]]))</f>
        <v>6</v>
      </c>
      <c r="J213" s="74">
        <f>IF(TbRegistroSaidas[[#This Row],[Data do Caixa Realizado]]="",0,YEAR(TbRegistroSaidas[[#This Row],[Data do Caixa Realizado]]))</f>
        <v>2019</v>
      </c>
      <c r="K213" s="61">
        <f>IF(TbRegistroSaidas[[#This Row],[Data da Competência]]="",0,MONTH(TbRegistroSaidas[[#This Row],[Data da Competência]]))</f>
        <v>5</v>
      </c>
      <c r="L213" s="74">
        <f>IF(TbRegistroSaidas[[#This Row],[Data da Competência]]="",0,YEAR(TbRegistroSaidas[[#This Row],[Data da Competência]]))</f>
        <v>2019</v>
      </c>
    </row>
    <row r="214" spans="2:12" ht="17.100000000000001" customHeight="1" x14ac:dyDescent="0.25">
      <c r="B214" s="73">
        <v>43595.700139752473</v>
      </c>
      <c r="C214" s="38">
        <v>43590</v>
      </c>
      <c r="D214" s="38">
        <v>43595.700139752473</v>
      </c>
      <c r="E214" s="19" t="s">
        <v>40</v>
      </c>
      <c r="F214" s="19" t="s">
        <v>46</v>
      </c>
      <c r="G214" s="19" t="s">
        <v>494</v>
      </c>
      <c r="H214" s="39">
        <v>1809</v>
      </c>
      <c r="I214" s="61">
        <f>IF(TbRegistroSaidas[[#This Row],[Data do Caixa Realizado]]="",0,MONTH(TbRegistroSaidas[[#This Row],[Data do Caixa Realizado]]))</f>
        <v>5</v>
      </c>
      <c r="J214" s="74">
        <f>IF(TbRegistroSaidas[[#This Row],[Data do Caixa Realizado]]="",0,YEAR(TbRegistroSaidas[[#This Row],[Data do Caixa Realizado]]))</f>
        <v>2019</v>
      </c>
      <c r="K214" s="61">
        <f>IF(TbRegistroSaidas[[#This Row],[Data da Competência]]="",0,MONTH(TbRegistroSaidas[[#This Row],[Data da Competência]]))</f>
        <v>5</v>
      </c>
      <c r="L214" s="74">
        <f>IF(TbRegistroSaidas[[#This Row],[Data da Competência]]="",0,YEAR(TbRegistroSaidas[[#This Row],[Data da Competência]]))</f>
        <v>2019</v>
      </c>
    </row>
    <row r="215" spans="2:12" ht="17.100000000000001" customHeight="1" x14ac:dyDescent="0.25">
      <c r="B215" s="73">
        <v>43613.712962366597</v>
      </c>
      <c r="C215" s="38">
        <v>43591</v>
      </c>
      <c r="D215" s="38">
        <v>43613.712962366597</v>
      </c>
      <c r="E215" s="19" t="s">
        <v>40</v>
      </c>
      <c r="F215" s="19" t="s">
        <v>35</v>
      </c>
      <c r="G215" s="19" t="s">
        <v>495</v>
      </c>
      <c r="H215" s="39">
        <v>4172</v>
      </c>
      <c r="I215" s="61">
        <f>IF(TbRegistroSaidas[[#This Row],[Data do Caixa Realizado]]="",0,MONTH(TbRegistroSaidas[[#This Row],[Data do Caixa Realizado]]))</f>
        <v>5</v>
      </c>
      <c r="J215" s="74">
        <f>IF(TbRegistroSaidas[[#This Row],[Data do Caixa Realizado]]="",0,YEAR(TbRegistroSaidas[[#This Row],[Data do Caixa Realizado]]))</f>
        <v>2019</v>
      </c>
      <c r="K215" s="61">
        <f>IF(TbRegistroSaidas[[#This Row],[Data da Competência]]="",0,MONTH(TbRegistroSaidas[[#This Row],[Data da Competência]]))</f>
        <v>5</v>
      </c>
      <c r="L215" s="74">
        <f>IF(TbRegistroSaidas[[#This Row],[Data da Competência]]="",0,YEAR(TbRegistroSaidas[[#This Row],[Data da Competência]]))</f>
        <v>2019</v>
      </c>
    </row>
    <row r="216" spans="2:12" ht="17.100000000000001" customHeight="1" x14ac:dyDescent="0.25">
      <c r="B216" s="73">
        <v>43623.498752151929</v>
      </c>
      <c r="C216" s="38">
        <v>43592</v>
      </c>
      <c r="D216" s="38">
        <v>43623.498752151929</v>
      </c>
      <c r="E216" s="19" t="s">
        <v>40</v>
      </c>
      <c r="F216" s="19" t="s">
        <v>35</v>
      </c>
      <c r="G216" s="19" t="s">
        <v>496</v>
      </c>
      <c r="H216" s="39">
        <v>3827</v>
      </c>
      <c r="I216" s="61">
        <f>IF(TbRegistroSaidas[[#This Row],[Data do Caixa Realizado]]="",0,MONTH(TbRegistroSaidas[[#This Row],[Data do Caixa Realizado]]))</f>
        <v>6</v>
      </c>
      <c r="J216" s="74">
        <f>IF(TbRegistroSaidas[[#This Row],[Data do Caixa Realizado]]="",0,YEAR(TbRegistroSaidas[[#This Row],[Data do Caixa Realizado]]))</f>
        <v>2019</v>
      </c>
      <c r="K216" s="61">
        <f>IF(TbRegistroSaidas[[#This Row],[Data da Competência]]="",0,MONTH(TbRegistroSaidas[[#This Row],[Data da Competência]]))</f>
        <v>5</v>
      </c>
      <c r="L216" s="74">
        <f>IF(TbRegistroSaidas[[#This Row],[Data da Competência]]="",0,YEAR(TbRegistroSaidas[[#This Row],[Data da Competência]]))</f>
        <v>2019</v>
      </c>
    </row>
    <row r="217" spans="2:12" ht="17.100000000000001" customHeight="1" x14ac:dyDescent="0.25">
      <c r="B217" s="73">
        <v>43732.354485773343</v>
      </c>
      <c r="C217" s="38">
        <v>43594</v>
      </c>
      <c r="D217" s="38">
        <v>43645.188079108193</v>
      </c>
      <c r="E217" s="19" t="s">
        <v>40</v>
      </c>
      <c r="F217" s="19" t="s">
        <v>35</v>
      </c>
      <c r="G217" s="19" t="s">
        <v>497</v>
      </c>
      <c r="H217" s="39">
        <v>1700</v>
      </c>
      <c r="I217" s="61">
        <f>IF(TbRegistroSaidas[[#This Row],[Data do Caixa Realizado]]="",0,MONTH(TbRegistroSaidas[[#This Row],[Data do Caixa Realizado]]))</f>
        <v>9</v>
      </c>
      <c r="J217" s="74">
        <f>IF(TbRegistroSaidas[[#This Row],[Data do Caixa Realizado]]="",0,YEAR(TbRegistroSaidas[[#This Row],[Data do Caixa Realizado]]))</f>
        <v>2019</v>
      </c>
      <c r="K217" s="61">
        <f>IF(TbRegistroSaidas[[#This Row],[Data da Competência]]="",0,MONTH(TbRegistroSaidas[[#This Row],[Data da Competência]]))</f>
        <v>5</v>
      </c>
      <c r="L217" s="74">
        <f>IF(TbRegistroSaidas[[#This Row],[Data da Competência]]="",0,YEAR(TbRegistroSaidas[[#This Row],[Data da Competência]]))</f>
        <v>2019</v>
      </c>
    </row>
    <row r="218" spans="2:12" ht="17.100000000000001" customHeight="1" x14ac:dyDescent="0.25">
      <c r="B218" s="73">
        <v>43614.76373708652</v>
      </c>
      <c r="C218" s="38">
        <v>43595</v>
      </c>
      <c r="D218" s="38">
        <v>43614.76373708652</v>
      </c>
      <c r="E218" s="19" t="s">
        <v>40</v>
      </c>
      <c r="F218" s="19" t="s">
        <v>35</v>
      </c>
      <c r="G218" s="19" t="s">
        <v>498</v>
      </c>
      <c r="H218" s="39">
        <v>2090</v>
      </c>
      <c r="I218" s="61">
        <f>IF(TbRegistroSaidas[[#This Row],[Data do Caixa Realizado]]="",0,MONTH(TbRegistroSaidas[[#This Row],[Data do Caixa Realizado]]))</f>
        <v>5</v>
      </c>
      <c r="J218" s="74">
        <f>IF(TbRegistroSaidas[[#This Row],[Data do Caixa Realizado]]="",0,YEAR(TbRegistroSaidas[[#This Row],[Data do Caixa Realizado]]))</f>
        <v>2019</v>
      </c>
      <c r="K218" s="61">
        <f>IF(TbRegistroSaidas[[#This Row],[Data da Competência]]="",0,MONTH(TbRegistroSaidas[[#This Row],[Data da Competência]]))</f>
        <v>5</v>
      </c>
      <c r="L218" s="74">
        <f>IF(TbRegistroSaidas[[#This Row],[Data da Competência]]="",0,YEAR(TbRegistroSaidas[[#This Row],[Data da Competência]]))</f>
        <v>2019</v>
      </c>
    </row>
    <row r="219" spans="2:12" ht="17.100000000000001" customHeight="1" x14ac:dyDescent="0.25">
      <c r="B219" s="73">
        <v>43602.13448735002</v>
      </c>
      <c r="C219" s="38">
        <v>43598</v>
      </c>
      <c r="D219" s="38">
        <v>43602.13448735002</v>
      </c>
      <c r="E219" s="19" t="s">
        <v>40</v>
      </c>
      <c r="F219" s="19" t="s">
        <v>38</v>
      </c>
      <c r="G219" s="19" t="s">
        <v>499</v>
      </c>
      <c r="H219" s="39">
        <v>3230</v>
      </c>
      <c r="I219" s="61">
        <f>IF(TbRegistroSaidas[[#This Row],[Data do Caixa Realizado]]="",0,MONTH(TbRegistroSaidas[[#This Row],[Data do Caixa Realizado]]))</f>
        <v>5</v>
      </c>
      <c r="J219" s="74">
        <f>IF(TbRegistroSaidas[[#This Row],[Data do Caixa Realizado]]="",0,YEAR(TbRegistroSaidas[[#This Row],[Data do Caixa Realizado]]))</f>
        <v>2019</v>
      </c>
      <c r="K219" s="61">
        <f>IF(TbRegistroSaidas[[#This Row],[Data da Competência]]="",0,MONTH(TbRegistroSaidas[[#This Row],[Data da Competência]]))</f>
        <v>5</v>
      </c>
      <c r="L219" s="74">
        <f>IF(TbRegistroSaidas[[#This Row],[Data da Competência]]="",0,YEAR(TbRegistroSaidas[[#This Row],[Data da Competência]]))</f>
        <v>2019</v>
      </c>
    </row>
    <row r="220" spans="2:12" ht="17.100000000000001" customHeight="1" x14ac:dyDescent="0.25">
      <c r="B220" s="73">
        <v>43618.94333879678</v>
      </c>
      <c r="C220" s="38">
        <v>43601</v>
      </c>
      <c r="D220" s="38">
        <v>43618.94333879678</v>
      </c>
      <c r="E220" s="19" t="s">
        <v>40</v>
      </c>
      <c r="F220" s="19" t="s">
        <v>46</v>
      </c>
      <c r="G220" s="19" t="s">
        <v>500</v>
      </c>
      <c r="H220" s="39">
        <v>4030</v>
      </c>
      <c r="I220" s="61">
        <f>IF(TbRegistroSaidas[[#This Row],[Data do Caixa Realizado]]="",0,MONTH(TbRegistroSaidas[[#This Row],[Data do Caixa Realizado]]))</f>
        <v>6</v>
      </c>
      <c r="J220" s="74">
        <f>IF(TbRegistroSaidas[[#This Row],[Data do Caixa Realizado]]="",0,YEAR(TbRegistroSaidas[[#This Row],[Data do Caixa Realizado]]))</f>
        <v>2019</v>
      </c>
      <c r="K220" s="61">
        <f>IF(TbRegistroSaidas[[#This Row],[Data da Competência]]="",0,MONTH(TbRegistroSaidas[[#This Row],[Data da Competência]]))</f>
        <v>5</v>
      </c>
      <c r="L220" s="74">
        <f>IF(TbRegistroSaidas[[#This Row],[Data da Competência]]="",0,YEAR(TbRegistroSaidas[[#This Row],[Data da Competência]]))</f>
        <v>2019</v>
      </c>
    </row>
    <row r="221" spans="2:12" ht="17.100000000000001" customHeight="1" x14ac:dyDescent="0.25">
      <c r="B221" s="73">
        <v>43703.895777057623</v>
      </c>
      <c r="C221" s="38">
        <v>43604</v>
      </c>
      <c r="D221" s="38">
        <v>43615.96984606648</v>
      </c>
      <c r="E221" s="19" t="s">
        <v>40</v>
      </c>
      <c r="F221" s="19" t="s">
        <v>38</v>
      </c>
      <c r="G221" s="19" t="s">
        <v>501</v>
      </c>
      <c r="H221" s="39">
        <v>1367</v>
      </c>
      <c r="I221" s="61">
        <f>IF(TbRegistroSaidas[[#This Row],[Data do Caixa Realizado]]="",0,MONTH(TbRegistroSaidas[[#This Row],[Data do Caixa Realizado]]))</f>
        <v>8</v>
      </c>
      <c r="J221" s="74">
        <f>IF(TbRegistroSaidas[[#This Row],[Data do Caixa Realizado]]="",0,YEAR(TbRegistroSaidas[[#This Row],[Data do Caixa Realizado]]))</f>
        <v>2019</v>
      </c>
      <c r="K221" s="61">
        <f>IF(TbRegistroSaidas[[#This Row],[Data da Competência]]="",0,MONTH(TbRegistroSaidas[[#This Row],[Data da Competência]]))</f>
        <v>5</v>
      </c>
      <c r="L221" s="74">
        <f>IF(TbRegistroSaidas[[#This Row],[Data da Competência]]="",0,YEAR(TbRegistroSaidas[[#This Row],[Data da Competência]]))</f>
        <v>2019</v>
      </c>
    </row>
    <row r="222" spans="2:12" ht="17.100000000000001" customHeight="1" x14ac:dyDescent="0.25">
      <c r="B222" s="73">
        <v>43626.228578403905</v>
      </c>
      <c r="C222" s="38">
        <v>43607</v>
      </c>
      <c r="D222" s="38">
        <v>43626.228578403905</v>
      </c>
      <c r="E222" s="19" t="s">
        <v>40</v>
      </c>
      <c r="F222" s="19" t="s">
        <v>46</v>
      </c>
      <c r="G222" s="19" t="s">
        <v>502</v>
      </c>
      <c r="H222" s="39">
        <v>3945</v>
      </c>
      <c r="I222" s="61">
        <f>IF(TbRegistroSaidas[[#This Row],[Data do Caixa Realizado]]="",0,MONTH(TbRegistroSaidas[[#This Row],[Data do Caixa Realizado]]))</f>
        <v>6</v>
      </c>
      <c r="J222" s="74">
        <f>IF(TbRegistroSaidas[[#This Row],[Data do Caixa Realizado]]="",0,YEAR(TbRegistroSaidas[[#This Row],[Data do Caixa Realizado]]))</f>
        <v>2019</v>
      </c>
      <c r="K222" s="61">
        <f>IF(TbRegistroSaidas[[#This Row],[Data da Competência]]="",0,MONTH(TbRegistroSaidas[[#This Row],[Data da Competência]]))</f>
        <v>5</v>
      </c>
      <c r="L222" s="74">
        <f>IF(TbRegistroSaidas[[#This Row],[Data da Competência]]="",0,YEAR(TbRegistroSaidas[[#This Row],[Data da Competência]]))</f>
        <v>2019</v>
      </c>
    </row>
    <row r="223" spans="2:12" ht="17.100000000000001" customHeight="1" x14ac:dyDescent="0.25">
      <c r="B223" s="73">
        <v>43643.772479924686</v>
      </c>
      <c r="C223" s="38">
        <v>43610</v>
      </c>
      <c r="D223" s="38">
        <v>43641.740590364629</v>
      </c>
      <c r="E223" s="19" t="s">
        <v>40</v>
      </c>
      <c r="F223" s="19" t="s">
        <v>34</v>
      </c>
      <c r="G223" s="19" t="s">
        <v>503</v>
      </c>
      <c r="H223" s="39">
        <v>4518</v>
      </c>
      <c r="I223" s="61">
        <f>IF(TbRegistroSaidas[[#This Row],[Data do Caixa Realizado]]="",0,MONTH(TbRegistroSaidas[[#This Row],[Data do Caixa Realizado]]))</f>
        <v>6</v>
      </c>
      <c r="J223" s="74">
        <f>IF(TbRegistroSaidas[[#This Row],[Data do Caixa Realizado]]="",0,YEAR(TbRegistroSaidas[[#This Row],[Data do Caixa Realizado]]))</f>
        <v>2019</v>
      </c>
      <c r="K223" s="61">
        <f>IF(TbRegistroSaidas[[#This Row],[Data da Competência]]="",0,MONTH(TbRegistroSaidas[[#This Row],[Data da Competência]]))</f>
        <v>5</v>
      </c>
      <c r="L223" s="74">
        <f>IF(TbRegistroSaidas[[#This Row],[Data da Competência]]="",0,YEAR(TbRegistroSaidas[[#This Row],[Data da Competência]]))</f>
        <v>2019</v>
      </c>
    </row>
    <row r="224" spans="2:12" ht="17.100000000000001" customHeight="1" x14ac:dyDescent="0.25">
      <c r="B224" s="73">
        <v>43673.934978004319</v>
      </c>
      <c r="C224" s="38">
        <v>43614</v>
      </c>
      <c r="D224" s="38">
        <v>43645.508154061761</v>
      </c>
      <c r="E224" s="19" t="s">
        <v>40</v>
      </c>
      <c r="F224" s="19" t="s">
        <v>46</v>
      </c>
      <c r="G224" s="19" t="s">
        <v>347</v>
      </c>
      <c r="H224" s="39">
        <v>3086</v>
      </c>
      <c r="I224" s="61">
        <f>IF(TbRegistroSaidas[[#This Row],[Data do Caixa Realizado]]="",0,MONTH(TbRegistroSaidas[[#This Row],[Data do Caixa Realizado]]))</f>
        <v>7</v>
      </c>
      <c r="J224" s="74">
        <f>IF(TbRegistroSaidas[[#This Row],[Data do Caixa Realizado]]="",0,YEAR(TbRegistroSaidas[[#This Row],[Data do Caixa Realizado]]))</f>
        <v>2019</v>
      </c>
      <c r="K224" s="61">
        <f>IF(TbRegistroSaidas[[#This Row],[Data da Competência]]="",0,MONTH(TbRegistroSaidas[[#This Row],[Data da Competência]]))</f>
        <v>5</v>
      </c>
      <c r="L224" s="74">
        <f>IF(TbRegistroSaidas[[#This Row],[Data da Competência]]="",0,YEAR(TbRegistroSaidas[[#This Row],[Data da Competência]]))</f>
        <v>2019</v>
      </c>
    </row>
    <row r="225" spans="2:12" ht="17.100000000000001" customHeight="1" x14ac:dyDescent="0.25">
      <c r="B225" s="73">
        <v>43628.969362987358</v>
      </c>
      <c r="C225" s="38">
        <v>43619</v>
      </c>
      <c r="D225" s="38">
        <v>43628.969362987358</v>
      </c>
      <c r="E225" s="19" t="s">
        <v>40</v>
      </c>
      <c r="F225" s="19" t="s">
        <v>35</v>
      </c>
      <c r="G225" s="19" t="s">
        <v>504</v>
      </c>
      <c r="H225" s="39">
        <v>297</v>
      </c>
      <c r="I225" s="61">
        <f>IF(TbRegistroSaidas[[#This Row],[Data do Caixa Realizado]]="",0,MONTH(TbRegistroSaidas[[#This Row],[Data do Caixa Realizado]]))</f>
        <v>6</v>
      </c>
      <c r="J225" s="74">
        <f>IF(TbRegistroSaidas[[#This Row],[Data do Caixa Realizado]]="",0,YEAR(TbRegistroSaidas[[#This Row],[Data do Caixa Realizado]]))</f>
        <v>2019</v>
      </c>
      <c r="K225" s="61">
        <f>IF(TbRegistroSaidas[[#This Row],[Data da Competência]]="",0,MONTH(TbRegistroSaidas[[#This Row],[Data da Competência]]))</f>
        <v>6</v>
      </c>
      <c r="L225" s="74">
        <f>IF(TbRegistroSaidas[[#This Row],[Data da Competência]]="",0,YEAR(TbRegistroSaidas[[#This Row],[Data da Competência]]))</f>
        <v>2019</v>
      </c>
    </row>
    <row r="226" spans="2:12" ht="17.100000000000001" customHeight="1" x14ac:dyDescent="0.25">
      <c r="B226" s="73">
        <v>43639.192651531121</v>
      </c>
      <c r="C226" s="38">
        <v>43623</v>
      </c>
      <c r="D226" s="38">
        <v>43639.192651531121</v>
      </c>
      <c r="E226" s="19" t="s">
        <v>40</v>
      </c>
      <c r="F226" s="19" t="s">
        <v>38</v>
      </c>
      <c r="G226" s="19" t="s">
        <v>505</v>
      </c>
      <c r="H226" s="39">
        <v>3226</v>
      </c>
      <c r="I226" s="61">
        <f>IF(TbRegistroSaidas[[#This Row],[Data do Caixa Realizado]]="",0,MONTH(TbRegistroSaidas[[#This Row],[Data do Caixa Realizado]]))</f>
        <v>6</v>
      </c>
      <c r="J226" s="74">
        <f>IF(TbRegistroSaidas[[#This Row],[Data do Caixa Realizado]]="",0,YEAR(TbRegistroSaidas[[#This Row],[Data do Caixa Realizado]]))</f>
        <v>2019</v>
      </c>
      <c r="K226" s="61">
        <f>IF(TbRegistroSaidas[[#This Row],[Data da Competência]]="",0,MONTH(TbRegistroSaidas[[#This Row],[Data da Competência]]))</f>
        <v>6</v>
      </c>
      <c r="L226" s="74">
        <f>IF(TbRegistroSaidas[[#This Row],[Data da Competência]]="",0,YEAR(TbRegistroSaidas[[#This Row],[Data da Competência]]))</f>
        <v>2019</v>
      </c>
    </row>
    <row r="227" spans="2:12" ht="17.100000000000001" customHeight="1" x14ac:dyDescent="0.25">
      <c r="B227" s="73" t="s">
        <v>70</v>
      </c>
      <c r="C227" s="38">
        <v>43625</v>
      </c>
      <c r="D227" s="38">
        <v>43672.670884183579</v>
      </c>
      <c r="E227" s="19" t="s">
        <v>40</v>
      </c>
      <c r="F227" s="19" t="s">
        <v>46</v>
      </c>
      <c r="G227" s="19" t="s">
        <v>506</v>
      </c>
      <c r="H227" s="39">
        <v>2338</v>
      </c>
      <c r="I227" s="61">
        <f>IF(TbRegistroSaidas[[#This Row],[Data do Caixa Realizado]]="",0,MONTH(TbRegistroSaidas[[#This Row],[Data do Caixa Realizado]]))</f>
        <v>0</v>
      </c>
      <c r="J227" s="74">
        <f>IF(TbRegistroSaidas[[#This Row],[Data do Caixa Realizado]]="",0,YEAR(TbRegistroSaidas[[#This Row],[Data do Caixa Realizado]]))</f>
        <v>0</v>
      </c>
      <c r="K227" s="61">
        <f>IF(TbRegistroSaidas[[#This Row],[Data da Competência]]="",0,MONTH(TbRegistroSaidas[[#This Row],[Data da Competência]]))</f>
        <v>6</v>
      </c>
      <c r="L227" s="74">
        <f>IF(TbRegistroSaidas[[#This Row],[Data da Competência]]="",0,YEAR(TbRegistroSaidas[[#This Row],[Data da Competência]]))</f>
        <v>2019</v>
      </c>
    </row>
    <row r="228" spans="2:12" ht="17.100000000000001" customHeight="1" x14ac:dyDescent="0.25">
      <c r="B228" s="73">
        <v>43741.508211497443</v>
      </c>
      <c r="C228" s="38">
        <v>43632</v>
      </c>
      <c r="D228" s="38">
        <v>43664.662454163976</v>
      </c>
      <c r="E228" s="19" t="s">
        <v>40</v>
      </c>
      <c r="F228" s="19" t="s">
        <v>38</v>
      </c>
      <c r="G228" s="19" t="s">
        <v>507</v>
      </c>
      <c r="H228" s="39">
        <v>3773</v>
      </c>
      <c r="I228" s="61">
        <f>IF(TbRegistroSaidas[[#This Row],[Data do Caixa Realizado]]="",0,MONTH(TbRegistroSaidas[[#This Row],[Data do Caixa Realizado]]))</f>
        <v>10</v>
      </c>
      <c r="J228" s="74">
        <f>IF(TbRegistroSaidas[[#This Row],[Data do Caixa Realizado]]="",0,YEAR(TbRegistroSaidas[[#This Row],[Data do Caixa Realizado]]))</f>
        <v>2019</v>
      </c>
      <c r="K228" s="61">
        <f>IF(TbRegistroSaidas[[#This Row],[Data da Competência]]="",0,MONTH(TbRegistroSaidas[[#This Row],[Data da Competência]]))</f>
        <v>6</v>
      </c>
      <c r="L228" s="74">
        <f>IF(TbRegistroSaidas[[#This Row],[Data da Competência]]="",0,YEAR(TbRegistroSaidas[[#This Row],[Data da Competência]]))</f>
        <v>2019</v>
      </c>
    </row>
    <row r="229" spans="2:12" ht="17.100000000000001" customHeight="1" x14ac:dyDescent="0.25">
      <c r="B229" s="73" t="s">
        <v>70</v>
      </c>
      <c r="C229" s="38">
        <v>43635</v>
      </c>
      <c r="D229" s="38">
        <v>43686.085509883509</v>
      </c>
      <c r="E229" s="19" t="s">
        <v>40</v>
      </c>
      <c r="F229" s="19" t="s">
        <v>38</v>
      </c>
      <c r="G229" s="19" t="s">
        <v>508</v>
      </c>
      <c r="H229" s="39">
        <v>2759</v>
      </c>
      <c r="I229" s="61">
        <f>IF(TbRegistroSaidas[[#This Row],[Data do Caixa Realizado]]="",0,MONTH(TbRegistroSaidas[[#This Row],[Data do Caixa Realizado]]))</f>
        <v>0</v>
      </c>
      <c r="J229" s="74">
        <f>IF(TbRegistroSaidas[[#This Row],[Data do Caixa Realizado]]="",0,YEAR(TbRegistroSaidas[[#This Row],[Data do Caixa Realizado]]))</f>
        <v>0</v>
      </c>
      <c r="K229" s="61">
        <f>IF(TbRegistroSaidas[[#This Row],[Data da Competência]]="",0,MONTH(TbRegistroSaidas[[#This Row],[Data da Competência]]))</f>
        <v>6</v>
      </c>
      <c r="L229" s="74">
        <f>IF(TbRegistroSaidas[[#This Row],[Data da Competência]]="",0,YEAR(TbRegistroSaidas[[#This Row],[Data da Competência]]))</f>
        <v>2019</v>
      </c>
    </row>
    <row r="230" spans="2:12" ht="17.100000000000001" customHeight="1" x14ac:dyDescent="0.25">
      <c r="B230" s="73">
        <v>43682.520022083132</v>
      </c>
      <c r="C230" s="38">
        <v>43637</v>
      </c>
      <c r="D230" s="38">
        <v>43682.520022083132</v>
      </c>
      <c r="E230" s="19" t="s">
        <v>40</v>
      </c>
      <c r="F230" s="19" t="s">
        <v>38</v>
      </c>
      <c r="G230" s="19" t="s">
        <v>509</v>
      </c>
      <c r="H230" s="39">
        <v>1425</v>
      </c>
      <c r="I230" s="61">
        <f>IF(TbRegistroSaidas[[#This Row],[Data do Caixa Realizado]]="",0,MONTH(TbRegistroSaidas[[#This Row],[Data do Caixa Realizado]]))</f>
        <v>8</v>
      </c>
      <c r="J230" s="74">
        <f>IF(TbRegistroSaidas[[#This Row],[Data do Caixa Realizado]]="",0,YEAR(TbRegistroSaidas[[#This Row],[Data do Caixa Realizado]]))</f>
        <v>2019</v>
      </c>
      <c r="K230" s="61">
        <f>IF(TbRegistroSaidas[[#This Row],[Data da Competência]]="",0,MONTH(TbRegistroSaidas[[#This Row],[Data da Competência]]))</f>
        <v>6</v>
      </c>
      <c r="L230" s="74">
        <f>IF(TbRegistroSaidas[[#This Row],[Data da Competência]]="",0,YEAR(TbRegistroSaidas[[#This Row],[Data da Competência]]))</f>
        <v>2019</v>
      </c>
    </row>
    <row r="231" spans="2:12" ht="17.100000000000001" customHeight="1" x14ac:dyDescent="0.25">
      <c r="B231" s="73">
        <v>43697.929033863591</v>
      </c>
      <c r="C231" s="38">
        <v>43639</v>
      </c>
      <c r="D231" s="38">
        <v>43697.929033863591</v>
      </c>
      <c r="E231" s="19" t="s">
        <v>40</v>
      </c>
      <c r="F231" s="19" t="s">
        <v>38</v>
      </c>
      <c r="G231" s="19" t="s">
        <v>510</v>
      </c>
      <c r="H231" s="39">
        <v>332</v>
      </c>
      <c r="I231" s="61">
        <f>IF(TbRegistroSaidas[[#This Row],[Data do Caixa Realizado]]="",0,MONTH(TbRegistroSaidas[[#This Row],[Data do Caixa Realizado]]))</f>
        <v>8</v>
      </c>
      <c r="J231" s="74">
        <f>IF(TbRegistroSaidas[[#This Row],[Data do Caixa Realizado]]="",0,YEAR(TbRegistroSaidas[[#This Row],[Data do Caixa Realizado]]))</f>
        <v>2019</v>
      </c>
      <c r="K231" s="61">
        <f>IF(TbRegistroSaidas[[#This Row],[Data da Competência]]="",0,MONTH(TbRegistroSaidas[[#This Row],[Data da Competência]]))</f>
        <v>6</v>
      </c>
      <c r="L231" s="74">
        <f>IF(TbRegistroSaidas[[#This Row],[Data da Competência]]="",0,YEAR(TbRegistroSaidas[[#This Row],[Data da Competência]]))</f>
        <v>2019</v>
      </c>
    </row>
    <row r="232" spans="2:12" ht="17.100000000000001" customHeight="1" x14ac:dyDescent="0.25">
      <c r="B232" s="75">
        <v>43653.195660130521</v>
      </c>
      <c r="C232" s="40">
        <v>43646</v>
      </c>
      <c r="D232" s="40">
        <v>43653.195660130521</v>
      </c>
      <c r="E232" s="41" t="s">
        <v>40</v>
      </c>
      <c r="F232" s="41" t="s">
        <v>46</v>
      </c>
      <c r="G232" s="41" t="s">
        <v>511</v>
      </c>
      <c r="H232" s="42">
        <v>2819</v>
      </c>
      <c r="I232" s="62">
        <f>IF(TbRegistroSaidas[[#This Row],[Data do Caixa Realizado]]="",0,MONTH(TbRegistroSaidas[[#This Row],[Data do Caixa Realizado]]))</f>
        <v>7</v>
      </c>
      <c r="J232" s="76">
        <f>IF(TbRegistroSaidas[[#This Row],[Data do Caixa Realizado]]="",0,YEAR(TbRegistroSaidas[[#This Row],[Data do Caixa Realizado]]))</f>
        <v>2019</v>
      </c>
      <c r="K232" s="61">
        <f>IF(TbRegistroSaidas[[#This Row],[Data da Competência]]="",0,MONTH(TbRegistroSaidas[[#This Row],[Data da Competência]]))</f>
        <v>6</v>
      </c>
      <c r="L232" s="74">
        <f>IF(TbRegistroSaidas[[#This Row],[Data da Competência]]="",0,YEAR(TbRegistroSaidas[[#This Row],[Data da Competência]]))</f>
        <v>2019</v>
      </c>
    </row>
    <row r="233" spans="2:12" ht="17.100000000000001" customHeight="1" x14ac:dyDescent="0.25"/>
    <row r="234" spans="2:12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42"/>
  <sheetViews>
    <sheetView showGridLines="0" tabSelected="1" topLeftCell="A13" zoomScale="130" zoomScaleNormal="130" workbookViewId="0">
      <selection activeCell="G30" sqref="G30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93" t="s">
        <v>14</v>
      </c>
      <c r="K1" s="93"/>
      <c r="L1" s="93"/>
      <c r="M1" s="93"/>
      <c r="N1" s="93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4" t="s">
        <v>512</v>
      </c>
      <c r="C3" s="43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5" t="s">
        <v>513</v>
      </c>
    </row>
    <row r="7" spans="1:14" ht="20.100000000000001" customHeight="1" x14ac:dyDescent="0.25">
      <c r="B7" s="46" t="s">
        <v>514</v>
      </c>
      <c r="C7" s="77" t="s">
        <v>518</v>
      </c>
      <c r="D7" s="77" t="s">
        <v>519</v>
      </c>
      <c r="E7" s="77" t="s">
        <v>520</v>
      </c>
      <c r="F7" s="77" t="s">
        <v>521</v>
      </c>
      <c r="G7" s="77" t="s">
        <v>522</v>
      </c>
      <c r="H7" s="77" t="s">
        <v>523</v>
      </c>
      <c r="I7" s="77" t="s">
        <v>524</v>
      </c>
      <c r="J7" s="77" t="s">
        <v>525</v>
      </c>
      <c r="K7" s="77" t="s">
        <v>526</v>
      </c>
      <c r="L7" s="77" t="s">
        <v>527</v>
      </c>
      <c r="M7" s="77" t="s">
        <v>528</v>
      </c>
      <c r="N7" s="78" t="s">
        <v>529</v>
      </c>
    </row>
    <row r="8" spans="1:14" ht="20.100000000000001" customHeight="1" x14ac:dyDescent="0.25">
      <c r="B8" s="85" t="s">
        <v>530</v>
      </c>
      <c r="C8" s="84">
        <f>SUMIFS(TBRegistroEntradas[Valor],TBRegistroEntradas[Ano Competência],"&lt;"&amp;C3,TBRegistroEntradas[Ano Competência],"&lt;&gt;"&amp;0)-SUMIFS(TbRegistroSaidas[Valor],TbRegistroSaidas[Ano Realizado],"&lt;"&amp;C3,TbRegistroSaidas[Ano Realizado],"&lt;&gt;"&amp;0)</f>
        <v>73877</v>
      </c>
      <c r="D8" s="79">
        <f>C11</f>
        <v>59264</v>
      </c>
      <c r="E8" s="79">
        <f t="shared" ref="E8:N8" si="0">D11</f>
        <v>50291</v>
      </c>
      <c r="F8" s="79">
        <f t="shared" si="0"/>
        <v>42458</v>
      </c>
      <c r="G8" s="79">
        <f t="shared" si="0"/>
        <v>42554</v>
      </c>
      <c r="H8" s="79">
        <f t="shared" si="0"/>
        <v>42083</v>
      </c>
      <c r="I8" s="79">
        <f t="shared" si="0"/>
        <v>57709</v>
      </c>
      <c r="J8" s="79">
        <f t="shared" si="0"/>
        <v>68248</v>
      </c>
      <c r="K8" s="79">
        <f t="shared" si="0"/>
        <v>78691</v>
      </c>
      <c r="L8" s="79">
        <f t="shared" si="0"/>
        <v>76545</v>
      </c>
      <c r="M8" s="79">
        <f t="shared" si="0"/>
        <v>67245</v>
      </c>
      <c r="N8" s="80">
        <f t="shared" si="0"/>
        <v>64005</v>
      </c>
    </row>
    <row r="9" spans="1:14" ht="20.100000000000001" customHeight="1" x14ac:dyDescent="0.25">
      <c r="B9" s="53" t="s">
        <v>515</v>
      </c>
      <c r="C9" s="49">
        <f>SUMIFS(TBRegistroEntradas[Valor],TBRegistroEntradas[Mês Caixa],C5,TBRegistroEntradas[Ano Competência],$C$3)</f>
        <v>19942</v>
      </c>
      <c r="D9" s="49">
        <f>SUMIFS(TBRegistroEntradas[Valor],TBRegistroEntradas[Mês Caixa],D5,TBRegistroEntradas[Ano Competência],$C$3)</f>
        <v>25997</v>
      </c>
      <c r="E9" s="49">
        <f>SUMIFS(TBRegistroEntradas[Valor],TBRegistroEntradas[Mês Caixa],E5,TBRegistroEntradas[Ano Competência],$C$3)</f>
        <v>25684</v>
      </c>
      <c r="F9" s="49">
        <f>SUMIFS(TBRegistroEntradas[Valor],TBRegistroEntradas[Mês Caixa],F5,TBRegistroEntradas[Ano Competência],$C$3)</f>
        <v>19812</v>
      </c>
      <c r="G9" s="49">
        <f>SUMIFS(TBRegistroEntradas[Valor],TBRegistroEntradas[Mês Caixa],G5,TBRegistroEntradas[Ano Competência],$C$3)</f>
        <v>21412</v>
      </c>
      <c r="H9" s="49">
        <f>SUMIFS(TBRegistroEntradas[Valor],TBRegistroEntradas[Mês Caixa],H5,TBRegistroEntradas[Ano Competência],$C$3)</f>
        <v>33694</v>
      </c>
      <c r="I9" s="49">
        <f>SUMIFS(TBRegistroEntradas[Valor],TBRegistroEntradas[Mês Caixa],I5,TBRegistroEntradas[Ano Competência],$C$3)</f>
        <v>32557</v>
      </c>
      <c r="J9" s="49">
        <f>SUMIFS(TBRegistroEntradas[Valor],TBRegistroEntradas[Mês Caixa],J5,TBRegistroEntradas[Ano Competência],$C$3)</f>
        <v>33771</v>
      </c>
      <c r="K9" s="49">
        <f>SUMIFS(TBRegistroEntradas[Valor],TBRegistroEntradas[Mês Caixa],K5,TBRegistroEntradas[Ano Competência],$C$3)</f>
        <v>22513</v>
      </c>
      <c r="L9" s="49">
        <f>SUMIFS(TBRegistroEntradas[Valor],TBRegistroEntradas[Mês Caixa],L5,TBRegistroEntradas[Ano Competência],$C$3)</f>
        <v>22291</v>
      </c>
      <c r="M9" s="49">
        <f>SUMIFS(TBRegistroEntradas[Valor],TBRegistroEntradas[Mês Caixa],M5,TBRegistroEntradas[Ano Competência],$C$3)</f>
        <v>21015</v>
      </c>
      <c r="N9" s="81">
        <f>SUMIFS(TBRegistroEntradas[Valor],TBRegistroEntradas[Mês Caixa],N5,TBRegistroEntradas[Ano Competência],$C$3)</f>
        <v>15996</v>
      </c>
    </row>
    <row r="10" spans="1:14" ht="20.100000000000001" customHeight="1" x14ac:dyDescent="0.25">
      <c r="B10" s="53" t="s">
        <v>516</v>
      </c>
      <c r="C10" s="49">
        <f>SUMIFS(TbRegistroSaidas[Valor],TbRegistroSaidas[Mês Realizado],C5,TbRegistroSaidas[Ano Realizado],$C$3)</f>
        <v>34555</v>
      </c>
      <c r="D10" s="49">
        <f>SUMIFS(TbRegistroSaidas[Valor],TbRegistroSaidas[Mês Realizado],D5,TbRegistroSaidas[Ano Realizado],$C$3)</f>
        <v>34970</v>
      </c>
      <c r="E10" s="49">
        <f>SUMIFS(TbRegistroSaidas[Valor],TbRegistroSaidas[Mês Realizado],E5,TbRegistroSaidas[Ano Realizado],$C$3)</f>
        <v>33517</v>
      </c>
      <c r="F10" s="49">
        <f>SUMIFS(TbRegistroSaidas[Valor],TbRegistroSaidas[Mês Realizado],F5,TbRegistroSaidas[Ano Realizado],$C$3)</f>
        <v>19716</v>
      </c>
      <c r="G10" s="49">
        <f>SUMIFS(TbRegistroSaidas[Valor],TbRegistroSaidas[Mês Realizado],G5,TbRegistroSaidas[Ano Realizado],$C$3)</f>
        <v>21883</v>
      </c>
      <c r="H10" s="49">
        <f>SUMIFS(TbRegistroSaidas[Valor],TbRegistroSaidas[Mês Realizado],H5,TbRegistroSaidas[Ano Realizado],$C$3)</f>
        <v>18068</v>
      </c>
      <c r="I10" s="49">
        <f>SUMIFS(TbRegistroSaidas[Valor],TbRegistroSaidas[Mês Realizado],I5,TbRegistroSaidas[Ano Realizado],$C$3)</f>
        <v>22018</v>
      </c>
      <c r="J10" s="49">
        <f>SUMIFS(TbRegistroSaidas[Valor],TbRegistroSaidas[Mês Realizado],J5,TbRegistroSaidas[Ano Realizado],$C$3)</f>
        <v>23328</v>
      </c>
      <c r="K10" s="49">
        <f>SUMIFS(TbRegistroSaidas[Valor],TbRegistroSaidas[Mês Realizado],K5,TbRegistroSaidas[Ano Realizado],$C$3)</f>
        <v>24659</v>
      </c>
      <c r="L10" s="49">
        <f>SUMIFS(TbRegistroSaidas[Valor],TbRegistroSaidas[Mês Realizado],L5,TbRegistroSaidas[Ano Realizado],$C$3)</f>
        <v>31591</v>
      </c>
      <c r="M10" s="49">
        <f>SUMIFS(TbRegistroSaidas[Valor],TbRegistroSaidas[Mês Realizado],M5,TbRegistroSaidas[Ano Realizado],$C$3)</f>
        <v>24255</v>
      </c>
      <c r="N10" s="81">
        <f>SUMIFS(TbRegistroSaidas[Valor],TbRegistroSaidas[Mês Realizado],N5,TbRegistroSaidas[Ano Realizado],$C$3)</f>
        <v>21548</v>
      </c>
    </row>
    <row r="11" spans="1:14" ht="20.100000000000001" customHeight="1" x14ac:dyDescent="0.25">
      <c r="B11" s="56" t="s">
        <v>517</v>
      </c>
      <c r="C11" s="82">
        <f>C8+C9-C10</f>
        <v>59264</v>
      </c>
      <c r="D11" s="82">
        <f t="shared" ref="D11:N11" si="1">D8+D9-D10</f>
        <v>50291</v>
      </c>
      <c r="E11" s="82">
        <f t="shared" si="1"/>
        <v>42458</v>
      </c>
      <c r="F11" s="82">
        <f t="shared" si="1"/>
        <v>42554</v>
      </c>
      <c r="G11" s="82">
        <f t="shared" si="1"/>
        <v>42083</v>
      </c>
      <c r="H11" s="82">
        <f t="shared" si="1"/>
        <v>57709</v>
      </c>
      <c r="I11" s="82">
        <f t="shared" si="1"/>
        <v>68248</v>
      </c>
      <c r="J11" s="82">
        <f t="shared" si="1"/>
        <v>78691</v>
      </c>
      <c r="K11" s="82">
        <f t="shared" si="1"/>
        <v>76545</v>
      </c>
      <c r="L11" s="82">
        <f t="shared" si="1"/>
        <v>67245</v>
      </c>
      <c r="M11" s="82">
        <f t="shared" si="1"/>
        <v>64005</v>
      </c>
      <c r="N11" s="83">
        <f t="shared" si="1"/>
        <v>58453</v>
      </c>
    </row>
    <row r="12" spans="1:14" ht="20.100000000000001" customHeight="1" x14ac:dyDescent="0.25"/>
    <row r="13" spans="1:14" ht="20.100000000000001" customHeight="1" x14ac:dyDescent="0.25">
      <c r="B13" s="51" t="s">
        <v>531</v>
      </c>
    </row>
    <row r="14" spans="1:14" ht="20.100000000000001" customHeight="1" x14ac:dyDescent="0.25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8" t="s">
        <v>529</v>
      </c>
    </row>
    <row r="15" spans="1:14" ht="20.100000000000001" customHeight="1" x14ac:dyDescent="0.25">
      <c r="B15" s="52" t="s">
        <v>530</v>
      </c>
      <c r="C15" s="88">
        <f>SUMIFS(TBRegistroEntradas[Valor],TBRegistroEntradas[Ano Competência],"&lt;"&amp;C3,TBRegistroEntradas[Ano Competência],"&lt;&gt;"&amp;0)-SUMIFS(TbRegistroSaidas[Valor],TbRegistroSaidas[Ano Competência],"&lt;"&amp;C3,TbRegistroSaidas[Ano Competência],"&lt;&gt;"&amp;0)</f>
        <v>23943</v>
      </c>
      <c r="D15" s="89">
        <f>C18</f>
        <v>2752</v>
      </c>
      <c r="E15" s="89">
        <f t="shared" ref="E15:N15" si="2">D18</f>
        <v>1935</v>
      </c>
      <c r="F15" s="89">
        <f t="shared" si="2"/>
        <v>15266</v>
      </c>
      <c r="G15" s="89">
        <f t="shared" si="2"/>
        <v>30813</v>
      </c>
      <c r="H15" s="89">
        <f t="shared" si="2"/>
        <v>25040</v>
      </c>
      <c r="I15" s="89">
        <f t="shared" si="2"/>
        <v>28824</v>
      </c>
      <c r="J15" s="89">
        <f t="shared" si="2"/>
        <v>28057</v>
      </c>
      <c r="K15" s="89">
        <f t="shared" si="2"/>
        <v>28632</v>
      </c>
      <c r="L15" s="89">
        <f t="shared" si="2"/>
        <v>34708</v>
      </c>
      <c r="M15" s="89">
        <f t="shared" si="2"/>
        <v>35415</v>
      </c>
      <c r="N15" s="90">
        <f t="shared" si="2"/>
        <v>43688</v>
      </c>
    </row>
    <row r="16" spans="1:14" ht="20.100000000000001" customHeight="1" x14ac:dyDescent="0.25">
      <c r="B16" s="53" t="s">
        <v>515</v>
      </c>
      <c r="C16" s="49">
        <f>SUMIFS(TBRegistroEntradas[Valor],TBRegistroEntradas[Mês Competência],C5,TBRegistroEntradas[Ano Competência],$C$3)</f>
        <v>20582</v>
      </c>
      <c r="D16" s="49">
        <f>SUMIFS(TBRegistroEntradas[Valor],TBRegistroEntradas[Mês Competência],D5,TBRegistroEntradas[Ano Competência],$C$3)</f>
        <v>24761</v>
      </c>
      <c r="E16" s="49">
        <f>SUMIFS(TBRegistroEntradas[Valor],TBRegistroEntradas[Mês Competência],E5,TBRegistroEntradas[Ano Competência],$C$3)</f>
        <v>37458</v>
      </c>
      <c r="F16" s="49">
        <f>SUMIFS(TBRegistroEntradas[Valor],TBRegistroEntradas[Mês Competência],F5,TBRegistroEntradas[Ano Competência],$C$3)</f>
        <v>30226</v>
      </c>
      <c r="G16" s="49">
        <f>SUMIFS(TBRegistroEntradas[Valor],TBRegistroEntradas[Mês Competência],G5,TBRegistroEntradas[Ano Competência],$C$3)</f>
        <v>19009</v>
      </c>
      <c r="H16" s="49">
        <f>SUMIFS(TBRegistroEntradas[Valor],TBRegistroEntradas[Mês Competência],H5,TBRegistroEntradas[Ano Competência],$C$3)</f>
        <v>28711</v>
      </c>
      <c r="I16" s="49">
        <f>SUMIFS(TBRegistroEntradas[Valor],TBRegistroEntradas[Mês Competência],I5,TBRegistroEntradas[Ano Competência],$C$3)</f>
        <v>33298</v>
      </c>
      <c r="J16" s="49">
        <f>SUMIFS(TBRegistroEntradas[Valor],TBRegistroEntradas[Mês Competência],J5,TBRegistroEntradas[Ano Competência],$C$3)</f>
        <v>22302</v>
      </c>
      <c r="K16" s="49">
        <f>SUMIFS(TBRegistroEntradas[Valor],TBRegistroEntradas[Mês Competência],K5,TBRegistroEntradas[Ano Competência],$C$3)</f>
        <v>26024</v>
      </c>
      <c r="L16" s="49">
        <f>SUMIFS(TBRegistroEntradas[Valor],TBRegistroEntradas[Mês Competência],L5,TBRegistroEntradas[Ano Competência],$C$3)</f>
        <v>29400</v>
      </c>
      <c r="M16" s="49">
        <f>SUMIFS(TBRegistroEntradas[Valor],TBRegistroEntradas[Mês Competência],M5,TBRegistroEntradas[Ano Competência],$C$3)</f>
        <v>30897</v>
      </c>
      <c r="N16" s="49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53" t="s">
        <v>516</v>
      </c>
      <c r="C17" s="49">
        <f>SUMIFS(TbRegistroSaidas[Valor],TbRegistroSaidas[Mês Competência],C5,TbRegistroSaidas[Ano Competência],$C$3)</f>
        <v>41773</v>
      </c>
      <c r="D17" s="49">
        <f>SUMIFS(TbRegistroSaidas[Valor],TbRegistroSaidas[Mês Competência],D5,TbRegistroSaidas[Ano Competência],$C$3)</f>
        <v>25578</v>
      </c>
      <c r="E17" s="49">
        <f>SUMIFS(TbRegistroSaidas[Valor],TbRegistroSaidas[Mês Competência],E5,TbRegistroSaidas[Ano Competência],$C$3)</f>
        <v>24127</v>
      </c>
      <c r="F17" s="49">
        <f>SUMIFS(TbRegistroSaidas[Valor],TbRegistroSaidas[Mês Competência],F5,TbRegistroSaidas[Ano Competência],$C$3)</f>
        <v>14679</v>
      </c>
      <c r="G17" s="49">
        <f>SUMIFS(TbRegistroSaidas[Valor],TbRegistroSaidas[Mês Competência],G5,TbRegistroSaidas[Ano Competência],$C$3)</f>
        <v>24782</v>
      </c>
      <c r="H17" s="49">
        <f>SUMIFS(TbRegistroSaidas[Valor],TbRegistroSaidas[Mês Competência],H5,TbRegistroSaidas[Ano Competência],$C$3)</f>
        <v>24927</v>
      </c>
      <c r="I17" s="49">
        <f>SUMIFS(TbRegistroSaidas[Valor],TbRegistroSaidas[Mês Competência],I5,TbRegistroSaidas[Ano Competência],$C$3)</f>
        <v>34065</v>
      </c>
      <c r="J17" s="49">
        <f>SUMIFS(TbRegistroSaidas[Valor],TbRegistroSaidas[Mês Competência],J5,TbRegistroSaidas[Ano Competência],$C$3)</f>
        <v>21727</v>
      </c>
      <c r="K17" s="49">
        <f>SUMIFS(TbRegistroSaidas[Valor],TbRegistroSaidas[Mês Competência],K5,TbRegistroSaidas[Ano Competência],$C$3)</f>
        <v>19948</v>
      </c>
      <c r="L17" s="49">
        <f>SUMIFS(TbRegistroSaidas[Valor],TbRegistroSaidas[Mês Competência],L5,TbRegistroSaidas[Ano Competência],$C$3)</f>
        <v>28693</v>
      </c>
      <c r="M17" s="49">
        <f>SUMIFS(TbRegistroSaidas[Valor],TbRegistroSaidas[Mês Competência],M5,TbRegistroSaidas[Ano Competência],$C$3)</f>
        <v>22624</v>
      </c>
      <c r="N17" s="49">
        <f>SUMIFS(TbRegistroSaidas[Valor],TbRegistroSaidas[Mês Competência],N5,TbRegistroSaidas[Ano Competência],$C$3)</f>
        <v>19227</v>
      </c>
    </row>
    <row r="18" spans="2:14" ht="20.100000000000001" customHeight="1" x14ac:dyDescent="0.25">
      <c r="B18" s="56" t="s">
        <v>517</v>
      </c>
      <c r="C18" s="50">
        <f>C15+C16-C17</f>
        <v>2752</v>
      </c>
      <c r="D18" s="50">
        <f t="shared" ref="D18:N18" si="3">D15+D16-D17</f>
        <v>1935</v>
      </c>
      <c r="E18" s="50">
        <f t="shared" si="3"/>
        <v>15266</v>
      </c>
      <c r="F18" s="50">
        <f t="shared" si="3"/>
        <v>30813</v>
      </c>
      <c r="G18" s="50">
        <f t="shared" si="3"/>
        <v>25040</v>
      </c>
      <c r="H18" s="50">
        <f t="shared" si="3"/>
        <v>28824</v>
      </c>
      <c r="I18" s="50">
        <f t="shared" si="3"/>
        <v>28057</v>
      </c>
      <c r="J18" s="50">
        <f t="shared" si="3"/>
        <v>28632</v>
      </c>
      <c r="K18" s="50">
        <f t="shared" si="3"/>
        <v>34708</v>
      </c>
      <c r="L18" s="50">
        <f t="shared" si="3"/>
        <v>35415</v>
      </c>
      <c r="M18" s="50">
        <f t="shared" si="3"/>
        <v>43688</v>
      </c>
      <c r="N18" s="50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51" t="s">
        <v>532</v>
      </c>
    </row>
    <row r="21" spans="2:14" ht="20.100000000000001" customHeight="1" x14ac:dyDescent="0.25">
      <c r="B21" s="46" t="s">
        <v>514</v>
      </c>
      <c r="C21" s="47" t="s">
        <v>518</v>
      </c>
      <c r="D21" s="47" t="s">
        <v>519</v>
      </c>
      <c r="E21" s="47" t="s">
        <v>520</v>
      </c>
      <c r="F21" s="47" t="s">
        <v>521</v>
      </c>
      <c r="G21" s="47" t="s">
        <v>522</v>
      </c>
      <c r="H21" s="47" t="s">
        <v>523</v>
      </c>
      <c r="I21" s="47" t="s">
        <v>524</v>
      </c>
      <c r="J21" s="47" t="s">
        <v>525</v>
      </c>
      <c r="K21" s="47" t="s">
        <v>526</v>
      </c>
      <c r="L21" s="47" t="s">
        <v>527</v>
      </c>
      <c r="M21" s="47" t="s">
        <v>528</v>
      </c>
      <c r="N21" s="48" t="s">
        <v>529</v>
      </c>
    </row>
    <row r="22" spans="2:14" ht="20.100000000000001" customHeight="1" x14ac:dyDescent="0.25">
      <c r="B22" s="52" t="s">
        <v>533</v>
      </c>
      <c r="C22" s="88">
        <f>C16</f>
        <v>20582</v>
      </c>
      <c r="D22" s="88">
        <f t="shared" ref="D22:N22" si="4">D16</f>
        <v>24761</v>
      </c>
      <c r="E22" s="88">
        <f t="shared" si="4"/>
        <v>37458</v>
      </c>
      <c r="F22" s="88">
        <f t="shared" si="4"/>
        <v>30226</v>
      </c>
      <c r="G22" s="88">
        <f t="shared" si="4"/>
        <v>19009</v>
      </c>
      <c r="H22" s="88">
        <f t="shared" si="4"/>
        <v>28711</v>
      </c>
      <c r="I22" s="88">
        <f t="shared" si="4"/>
        <v>33298</v>
      </c>
      <c r="J22" s="88">
        <f t="shared" si="4"/>
        <v>22302</v>
      </c>
      <c r="K22" s="88">
        <f t="shared" si="4"/>
        <v>26024</v>
      </c>
      <c r="L22" s="88">
        <f t="shared" si="4"/>
        <v>29400</v>
      </c>
      <c r="M22" s="88">
        <f t="shared" si="4"/>
        <v>30897</v>
      </c>
      <c r="N22" s="94">
        <f t="shared" si="4"/>
        <v>17906</v>
      </c>
    </row>
    <row r="23" spans="2:14" ht="20.100000000000001" customHeight="1" x14ac:dyDescent="0.25">
      <c r="B23" s="53" t="s">
        <v>534</v>
      </c>
      <c r="C23" s="50">
        <f>C17</f>
        <v>41773</v>
      </c>
      <c r="D23" s="50">
        <f t="shared" ref="D23:N23" si="5">D17</f>
        <v>25578</v>
      </c>
      <c r="E23" s="50">
        <f t="shared" si="5"/>
        <v>24127</v>
      </c>
      <c r="F23" s="50">
        <f t="shared" si="5"/>
        <v>14679</v>
      </c>
      <c r="G23" s="50">
        <f t="shared" si="5"/>
        <v>24782</v>
      </c>
      <c r="H23" s="50">
        <f t="shared" si="5"/>
        <v>24927</v>
      </c>
      <c r="I23" s="50">
        <f t="shared" si="5"/>
        <v>34065</v>
      </c>
      <c r="J23" s="50">
        <f t="shared" si="5"/>
        <v>21727</v>
      </c>
      <c r="K23" s="50">
        <f t="shared" si="5"/>
        <v>19948</v>
      </c>
      <c r="L23" s="50">
        <f t="shared" si="5"/>
        <v>28693</v>
      </c>
      <c r="M23" s="50">
        <f t="shared" si="5"/>
        <v>22624</v>
      </c>
      <c r="N23" s="95">
        <f t="shared" si="5"/>
        <v>19227</v>
      </c>
    </row>
    <row r="24" spans="2:14" ht="20.100000000000001" customHeight="1" x14ac:dyDescent="0.25">
      <c r="B24" s="54" t="s">
        <v>535</v>
      </c>
      <c r="C24" s="96">
        <f>IF(C22-C23&lt;0,0,C22-C23)</f>
        <v>0</v>
      </c>
      <c r="D24" s="96">
        <f t="shared" ref="D24:N24" si="6">IF(D22-D23&lt;0,0,D22-D23)</f>
        <v>0</v>
      </c>
      <c r="E24" s="96">
        <f t="shared" si="6"/>
        <v>13331</v>
      </c>
      <c r="F24" s="96">
        <f t="shared" si="6"/>
        <v>15547</v>
      </c>
      <c r="G24" s="96">
        <f t="shared" si="6"/>
        <v>0</v>
      </c>
      <c r="H24" s="96">
        <f t="shared" si="6"/>
        <v>3784</v>
      </c>
      <c r="I24" s="96">
        <f t="shared" si="6"/>
        <v>0</v>
      </c>
      <c r="J24" s="96">
        <f t="shared" si="6"/>
        <v>575</v>
      </c>
      <c r="K24" s="96">
        <f t="shared" si="6"/>
        <v>6076</v>
      </c>
      <c r="L24" s="96">
        <f t="shared" si="6"/>
        <v>707</v>
      </c>
      <c r="M24" s="96">
        <f t="shared" si="6"/>
        <v>8273</v>
      </c>
      <c r="N24" s="96">
        <f t="shared" si="6"/>
        <v>0</v>
      </c>
    </row>
    <row r="25" spans="2:14" ht="20.100000000000001" customHeight="1" x14ac:dyDescent="0.25">
      <c r="B25" s="55" t="s">
        <v>536</v>
      </c>
      <c r="C25" s="97">
        <f>IF(C22-C23&lt;0,C22-C23,0)</f>
        <v>-21191</v>
      </c>
      <c r="D25" s="97">
        <f t="shared" ref="D25:N25" si="7">IF(D22-D23&lt;0,D22-D23,0)</f>
        <v>-817</v>
      </c>
      <c r="E25" s="97">
        <f t="shared" si="7"/>
        <v>0</v>
      </c>
      <c r="F25" s="97">
        <f t="shared" si="7"/>
        <v>0</v>
      </c>
      <c r="G25" s="97">
        <f t="shared" si="7"/>
        <v>-5773</v>
      </c>
      <c r="H25" s="97">
        <f t="shared" si="7"/>
        <v>0</v>
      </c>
      <c r="I25" s="97">
        <f t="shared" si="7"/>
        <v>-767</v>
      </c>
      <c r="J25" s="97">
        <f t="shared" si="7"/>
        <v>0</v>
      </c>
      <c r="K25" s="97">
        <f t="shared" si="7"/>
        <v>0</v>
      </c>
      <c r="L25" s="97">
        <f t="shared" si="7"/>
        <v>0</v>
      </c>
      <c r="M25" s="97">
        <f t="shared" si="7"/>
        <v>0</v>
      </c>
      <c r="N25" s="97">
        <f t="shared" si="7"/>
        <v>-1321</v>
      </c>
    </row>
    <row r="26" spans="2:14" ht="20.100000000000001" customHeight="1" x14ac:dyDescent="0.25">
      <c r="B26" s="55" t="s">
        <v>537</v>
      </c>
      <c r="C26" s="97">
        <f>C22-C23</f>
        <v>-21191</v>
      </c>
      <c r="D26" s="97">
        <f>C26+(D22-D23)</f>
        <v>-22008</v>
      </c>
      <c r="E26" s="97">
        <f t="shared" ref="E26:N26" si="8">D26+(E22-E23)</f>
        <v>-8677</v>
      </c>
      <c r="F26" s="97">
        <f t="shared" si="8"/>
        <v>6870</v>
      </c>
      <c r="G26" s="97">
        <f t="shared" si="8"/>
        <v>1097</v>
      </c>
      <c r="H26" s="97">
        <f t="shared" si="8"/>
        <v>4881</v>
      </c>
      <c r="I26" s="97">
        <f t="shared" si="8"/>
        <v>4114</v>
      </c>
      <c r="J26" s="97">
        <f t="shared" si="8"/>
        <v>4689</v>
      </c>
      <c r="K26" s="97">
        <f t="shared" si="8"/>
        <v>10765</v>
      </c>
      <c r="L26" s="97">
        <f t="shared" si="8"/>
        <v>11472</v>
      </c>
      <c r="M26" s="97">
        <f t="shared" si="8"/>
        <v>19745</v>
      </c>
      <c r="N26" s="97">
        <f t="shared" si="8"/>
        <v>18424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2023-04-08T20:52:14Z</dcterms:modified>
</cp:coreProperties>
</file>