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120" yWindow="105" windowWidth="15120" windowHeight="6225" activeTab="2"/>
  </bookViews>
  <sheets>
    <sheet name="Diagram" sheetId="1" r:id="rId1"/>
    <sheet name="ASC algorithm 24-2-'17" sheetId="5" r:id="rId2"/>
    <sheet name="ASC algorithm" sheetId="4" r:id="rId3"/>
    <sheet name="Temperature" sheetId="2" r:id="rId4"/>
    <sheet name="Blad3" sheetId="3" r:id="rId5"/>
  </sheets>
  <definedNames>
    <definedName name="_xlnm.Print_Area" localSheetId="0">Diagram!$A$1:$P$40</definedName>
  </definedNames>
  <calcPr calcId="171027"/>
</workbook>
</file>

<file path=xl/calcChain.xml><?xml version="1.0" encoding="utf-8"?>
<calcChain xmlns="http://schemas.openxmlformats.org/spreadsheetml/2006/main">
  <c r="C10" i="2" l="1"/>
  <c r="C11" i="2" s="1"/>
  <c r="D9" i="2" s="1"/>
  <c r="D10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C17" i="2" l="1"/>
  <c r="D15" i="2" s="1"/>
  <c r="D17" i="2" s="1"/>
  <c r="E15" i="2" s="1"/>
  <c r="E17" i="2" s="1"/>
  <c r="D11" i="2"/>
  <c r="E9" i="2" l="1"/>
  <c r="E10" i="2" s="1"/>
  <c r="E11" i="2" s="1"/>
  <c r="F9" i="2" s="1"/>
  <c r="F15" i="2"/>
  <c r="F10" i="2" l="1"/>
  <c r="F11" i="2" s="1"/>
  <c r="G9" i="2" s="1"/>
  <c r="F17" i="2"/>
  <c r="G15" i="2" s="1"/>
  <c r="G17" i="2" s="1"/>
  <c r="H15" i="2" s="1"/>
  <c r="H17" i="2" s="1"/>
  <c r="G10" i="2" l="1"/>
  <c r="G11" i="2" s="1"/>
  <c r="H9" i="2" s="1"/>
  <c r="I15" i="2"/>
  <c r="I17" i="2" s="1"/>
  <c r="H10" i="2" l="1"/>
  <c r="H11" i="2" s="1"/>
  <c r="I9" i="2" s="1"/>
  <c r="J15" i="2"/>
  <c r="J17" i="2" s="1"/>
  <c r="I10" i="2" l="1"/>
  <c r="I11" i="2" s="1"/>
  <c r="J9" i="2" s="1"/>
  <c r="J10" i="2" s="1"/>
  <c r="K15" i="2"/>
  <c r="K17" i="2" s="1"/>
  <c r="J11" i="2" l="1"/>
  <c r="K9" i="2" s="1"/>
  <c r="K10" i="2" s="1"/>
  <c r="L15" i="2"/>
  <c r="L17" i="2" s="1"/>
  <c r="K11" i="2" l="1"/>
  <c r="L9" i="2" s="1"/>
  <c r="L10" i="2" s="1"/>
  <c r="M15" i="2"/>
  <c r="M17" i="2" s="1"/>
  <c r="L11" i="2" l="1"/>
  <c r="M9" i="2" s="1"/>
  <c r="M10" i="2" s="1"/>
  <c r="M11" i="2" s="1"/>
  <c r="N9" i="2" s="1"/>
  <c r="N15" i="2"/>
  <c r="N17" i="2" s="1"/>
  <c r="N10" i="2" l="1"/>
  <c r="N11" i="2" s="1"/>
  <c r="O9" i="2" s="1"/>
  <c r="O15" i="2"/>
  <c r="O17" i="2" s="1"/>
  <c r="O10" i="2" l="1"/>
  <c r="O11" i="2" s="1"/>
  <c r="P9" i="2" s="1"/>
  <c r="P15" i="2"/>
  <c r="P17" i="2" s="1"/>
  <c r="P10" i="2" l="1"/>
  <c r="P11" i="2" s="1"/>
  <c r="Q9" i="2" s="1"/>
  <c r="Q15" i="2"/>
  <c r="Q17" i="2" s="1"/>
  <c r="Q10" i="2" l="1"/>
  <c r="Q11" i="2" s="1"/>
  <c r="R9" i="2" s="1"/>
  <c r="R15" i="2"/>
  <c r="R17" i="2" s="1"/>
  <c r="R10" i="2" l="1"/>
  <c r="R11" i="2" s="1"/>
  <c r="S9" i="2" s="1"/>
  <c r="S15" i="2"/>
  <c r="S17" i="2" s="1"/>
  <c r="S10" i="2" l="1"/>
  <c r="S11" i="2" s="1"/>
  <c r="T9" i="2" s="1"/>
  <c r="T15" i="2"/>
  <c r="T17" i="2" s="1"/>
  <c r="T10" i="2" l="1"/>
  <c r="T11" i="2" s="1"/>
</calcChain>
</file>

<file path=xl/sharedStrings.xml><?xml version="1.0" encoding="utf-8"?>
<sst xmlns="http://schemas.openxmlformats.org/spreadsheetml/2006/main" count="240" uniqueCount="139">
  <si>
    <t>Instrument power 24 V</t>
  </si>
  <si>
    <t>PIT, 24 V, 4-20mA</t>
  </si>
  <si>
    <t>TIT, 24 V, 4-20mA</t>
  </si>
  <si>
    <t>FIT, 24 V, 4-20mA</t>
  </si>
  <si>
    <t>Analog In, 4-20mA</t>
  </si>
  <si>
    <t>DIGITAL OUT 24V</t>
  </si>
  <si>
    <t>Main Power Switch</t>
  </si>
  <si>
    <t>ALARM LIGHT</t>
  </si>
  <si>
    <t>SURGE LIGHT</t>
  </si>
  <si>
    <t>DIGITAL IN 24V</t>
  </si>
  <si>
    <t>ACTIVE SURGE SUPPRESSOR</t>
  </si>
  <si>
    <t>ON BUTTON</t>
  </si>
  <si>
    <t>OFF BUTTON</t>
  </si>
  <si>
    <t>ON LIGHT</t>
  </si>
  <si>
    <t>OFF LIGHT</t>
  </si>
  <si>
    <t>EMERGENCY BUTTON</t>
  </si>
  <si>
    <t>RESET BUTTON</t>
  </si>
  <si>
    <t>REDUNDANT Ethernet to DCS (GLASS)</t>
  </si>
  <si>
    <t>POWER SOCKET 220 V</t>
  </si>
  <si>
    <t>INTERNAL PANEL LIGHT</t>
  </si>
  <si>
    <t>Surge Controller Local Panel</t>
  </si>
  <si>
    <t>PLC 220 V, SiemensS7-1200</t>
  </si>
  <si>
    <t>UPS 24 V, Redendant feed</t>
  </si>
  <si>
    <t>P16.0078</t>
  </si>
  <si>
    <t>SLV2 = SLV1 * (1 + margin1)</t>
  </si>
  <si>
    <t>SLV3 = SVL1 * (1 + margin1) * (1 + margin2)</t>
  </si>
  <si>
    <t>Main loop</t>
  </si>
  <si>
    <t>IF</t>
  </si>
  <si>
    <t>GO TO Safety routine</t>
  </si>
  <si>
    <t>END IF</t>
  </si>
  <si>
    <t>Routine surge detection</t>
  </si>
  <si>
    <t>compare parameters for surge detection</t>
  </si>
  <si>
    <t>no surge detected THEN</t>
  </si>
  <si>
    <t>SKIP</t>
  </si>
  <si>
    <t>ELSE</t>
  </si>
  <si>
    <t>Write 'Surge detected' to display</t>
  </si>
  <si>
    <r>
      <rPr>
        <sz val="11"/>
        <color theme="1"/>
        <rFont val="Calibri"/>
        <family val="2"/>
      </rPr>
      <t>ρ*</t>
    </r>
    <r>
      <rPr>
        <sz val="11"/>
        <color theme="1"/>
        <rFont val="Calibri"/>
        <family val="2"/>
        <scheme val="minor"/>
      </rPr>
      <t>qv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Δp &gt; SLV1 THEN</t>
    </r>
  </si>
  <si>
    <r>
      <t xml:space="preserve">SLV1 = 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*qv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Calibri"/>
        <family val="2"/>
      </rPr>
      <t>Δp</t>
    </r>
  </si>
  <si>
    <t>SLV3 = SVL2 * (1 + margin2)</t>
  </si>
  <si>
    <t>Write 'Surge detected. SLV adapted.' to display</t>
  </si>
  <si>
    <t>time = 0</t>
  </si>
  <si>
    <t>Routine PI anti-surge control</t>
  </si>
  <si>
    <r>
      <t>time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= time</t>
    </r>
  </si>
  <si>
    <r>
      <t>dev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= dev</t>
    </r>
  </si>
  <si>
    <r>
      <t>I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= I</t>
    </r>
  </si>
  <si>
    <r>
      <t>time</t>
    </r>
    <r>
      <rPr>
        <sz val="11"/>
        <color theme="1"/>
        <rFont val="Calibri"/>
        <family val="2"/>
        <scheme val="minor"/>
      </rPr>
      <t xml:space="preserve"> = time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- timestep</t>
    </r>
  </si>
  <si>
    <t>time &lt; 0, THEN time = 0</t>
  </si>
  <si>
    <r>
      <t>P = 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dev</t>
    </r>
  </si>
  <si>
    <r>
      <t>I = I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+ 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* dev</t>
    </r>
  </si>
  <si>
    <t>Routine open loop anti-surge control</t>
  </si>
  <si>
    <r>
      <t>Kc * (dev - dev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) / timestep &lt;</t>
    </r>
    <r>
      <rPr>
        <sz val="11"/>
        <color theme="1"/>
        <rFont val="Calibri"/>
        <family val="2"/>
      </rPr>
      <t xml:space="preserve"> O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THEN</t>
    </r>
  </si>
  <si>
    <r>
      <t>I = I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min</t>
    </r>
  </si>
  <si>
    <t>ELSE, IF</t>
  </si>
  <si>
    <r>
      <t>Kc * (dev - dev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) / timestep &gt;</t>
    </r>
    <r>
      <rPr>
        <sz val="11"/>
        <color theme="1"/>
        <rFont val="Calibri"/>
        <family val="2"/>
      </rPr>
      <t xml:space="preserve"> O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THEN</t>
    </r>
  </si>
  <si>
    <r>
      <t>I = I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max</t>
    </r>
  </si>
  <si>
    <r>
      <t>I = I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+ K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(dev - dev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) / timestep</t>
    </r>
  </si>
  <si>
    <t>time = timeset</t>
  </si>
  <si>
    <r>
      <t>U</t>
    </r>
    <r>
      <rPr>
        <sz val="11"/>
        <color theme="1"/>
        <rFont val="Calibri"/>
        <family val="2"/>
        <scheme val="minor"/>
      </rPr>
      <t xml:space="preserve"> = P + I</t>
    </r>
  </si>
  <si>
    <r>
      <t xml:space="preserve">U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 THEN</t>
    </r>
  </si>
  <si>
    <t>output = 0</t>
  </si>
  <si>
    <t>Write 'ASC active. valve closed' to display</t>
  </si>
  <si>
    <t>output = U</t>
  </si>
  <si>
    <t>Write 'ASC active. #dev value#' to display</t>
  </si>
  <si>
    <t>Write parameters to DCS</t>
  </si>
  <si>
    <t>GO TO Main loop</t>
  </si>
  <si>
    <t>Safety routine</t>
  </si>
  <si>
    <t>Write 'Flow out of range. ASC inactive.' to display and DCS (alarm)</t>
  </si>
  <si>
    <t>output = preset1</t>
  </si>
  <si>
    <t>Write 'p out of range.' to display and DCS (alarm)</t>
  </si>
  <si>
    <t>Write 'T out of range' to display and DCS (alarm)</t>
  </si>
  <si>
    <t>Typical values for marin1 and margin 2 are 5%, i.e. (1+margin)=105%</t>
  </si>
  <si>
    <r>
      <t xml:space="preserve">Open loop control if </t>
    </r>
    <r>
      <rPr>
        <sz val="11"/>
        <color rgb="FF00B050"/>
        <rFont val="Calibri"/>
        <family val="2"/>
      </rPr>
      <t>ρ*qv</t>
    </r>
    <r>
      <rPr>
        <vertAlign val="superscript"/>
        <sz val="11"/>
        <color rgb="FF00B050"/>
        <rFont val="Calibri"/>
        <family val="2"/>
      </rPr>
      <t>2</t>
    </r>
    <r>
      <rPr>
        <sz val="11"/>
        <color rgb="FF00B050"/>
        <rFont val="Calibri"/>
        <family val="2"/>
      </rPr>
      <t>/Δ</t>
    </r>
    <r>
      <rPr>
        <sz val="11"/>
        <color rgb="FF00B050"/>
        <rFont val="Calibri"/>
        <family val="2"/>
        <scheme val="minor"/>
      </rPr>
      <t>p is smaller than SLV2 and if certain time (timeset) has passed after last lopen loop control action</t>
    </r>
  </si>
  <si>
    <t xml:space="preserve">Open loop control action is proportional with time derivative of the deviation, but has to stay within min and max limit </t>
  </si>
  <si>
    <t>In the case presented here, open loop control adds to integral part of PI control.</t>
  </si>
  <si>
    <t>The declination in the signal after open loop action is the result here of the PI control</t>
  </si>
  <si>
    <t>recycle of total flow</t>
  </si>
  <si>
    <t>vereenvoudiging: constante dT</t>
  </si>
  <si>
    <t>Note: normal operating point lies far to the right of SLV3, which would allow easier (more gradual) control actions and larger margins than 110%.</t>
  </si>
  <si>
    <t>However, this would mean that the recycle valve opens earlier, and that the inlet temperature rises faster.</t>
  </si>
  <si>
    <r>
      <rPr>
        <sz val="10"/>
        <rFont val="Calibri"/>
        <family val="2"/>
      </rPr>
      <t>Δ</t>
    </r>
    <r>
      <rPr>
        <sz val="10"/>
        <rFont val="Arial"/>
        <family val="2"/>
      </rPr>
      <t>T compression @ ηisentropic</t>
    </r>
  </si>
  <si>
    <t>k=cp/cv</t>
  </si>
  <si>
    <t>Tin</t>
  </si>
  <si>
    <t>dT</t>
  </si>
  <si>
    <t>Tout</t>
  </si>
  <si>
    <t>pin</t>
  </si>
  <si>
    <t>pout</t>
  </si>
  <si>
    <t>vereenvoudiging: constante pout/pin en rendement</t>
  </si>
  <si>
    <t>140C inlet temperature: controled shut down --&gt; 30-35% recycle</t>
  </si>
  <si>
    <t>150C inlet temperature: immediate shut down --&gt; circa 35-40% recycle</t>
  </si>
  <si>
    <t>Surge limit is approx. 4300Am3/h. SLV3=5200Am3/h (assumed), which is 120% x SLV1</t>
  </si>
  <si>
    <t>Of which 30-35% recycle --&gt; minimum flow without shut down is 65-70% x 5200Am3/h = 3400-3650Am3/h</t>
  </si>
  <si>
    <t>Remarks</t>
  </si>
  <si>
    <r>
      <t>Molar mass of gas in [kg/mole]. Given value is assumed fixed. Influence of molar mass is eliminated by the quotient qvin2*</t>
    </r>
    <r>
      <rPr>
        <sz val="11"/>
        <color rgb="FF00B050"/>
        <rFont val="Calibri"/>
        <family val="2"/>
      </rPr>
      <t>ρin/Δ</t>
    </r>
    <r>
      <rPr>
        <sz val="11"/>
        <color rgb="FF00B050"/>
        <rFont val="Calibri"/>
        <family val="2"/>
        <scheme val="minor"/>
      </rPr>
      <t>p</t>
    </r>
  </si>
  <si>
    <t>Read user defined variables (set points)</t>
  </si>
  <si>
    <t>SLV1</t>
  </si>
  <si>
    <t>margin 1</t>
  </si>
  <si>
    <t>margin 2</t>
  </si>
  <si>
    <t>M</t>
  </si>
  <si>
    <t>Calculate:</t>
  </si>
  <si>
    <t>Read transmitter input variables pin, pout, Tin, Tout, qvout</t>
  </si>
  <si>
    <t>Δp = pout - pin</t>
  </si>
  <si>
    <r>
      <rPr>
        <sz val="11"/>
        <color theme="1"/>
        <rFont val="Calibri"/>
        <family val="2"/>
      </rPr>
      <t>qvin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= qvout*pout*Tin/(pin*Tpout)</t>
    </r>
  </si>
  <si>
    <r>
      <rPr>
        <sz val="11"/>
        <color theme="1"/>
        <rFont val="Calibri"/>
        <family val="2"/>
      </rPr>
      <t>ρin*qvin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= qvin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*M*pin/8.31/Tin</t>
    </r>
  </si>
  <si>
    <r>
      <t>R = ρin*qvin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/ Δp</t>
    </r>
  </si>
  <si>
    <t>dev = SLV3 - R</t>
  </si>
  <si>
    <r>
      <t xml:space="preserve">SLV2 - R &lt; 0 OR time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 THEN</t>
    </r>
  </si>
  <si>
    <r>
      <t>SLV1 = surge line limit = (</t>
    </r>
    <r>
      <rPr>
        <sz val="11"/>
        <color rgb="FF00B050"/>
        <rFont val="Calibri"/>
        <family val="2"/>
      </rPr>
      <t>ρin*</t>
    </r>
    <r>
      <rPr>
        <sz val="11"/>
        <color rgb="FF00B050"/>
        <rFont val="Calibri"/>
        <family val="2"/>
        <scheme val="minor"/>
      </rPr>
      <t>qvin'</t>
    </r>
    <r>
      <rPr>
        <vertAlign val="superscript"/>
        <sz val="11"/>
        <color rgb="FF00B050"/>
        <rFont val="Calibri"/>
        <family val="2"/>
        <scheme val="minor"/>
      </rPr>
      <t>2</t>
    </r>
    <r>
      <rPr>
        <sz val="11"/>
        <color rgb="FF00B050"/>
        <rFont val="Calibri"/>
        <family val="2"/>
        <scheme val="minor"/>
      </rPr>
      <t xml:space="preserve"> / Δp')</t>
    </r>
  </si>
  <si>
    <t>Margin1 and margin2 relate to the selected safety distance to the surge line limit</t>
  </si>
  <si>
    <t>qvout out of range THEN</t>
  </si>
  <si>
    <r>
      <t xml:space="preserve">qvout OR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p OR pin OR Tin 'out of range' THEN</t>
    </r>
  </si>
  <si>
    <r>
      <t xml:space="preserve">minimum and maximum values for qvout,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pout, pin, Tin</t>
    </r>
  </si>
  <si>
    <t>This routine is optional. To be removed</t>
  </si>
  <si>
    <t>Another option is to use a standard PI controller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</si>
  <si>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p &lt;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p_min THEN</t>
    </r>
  </si>
  <si>
    <r>
      <t>Write '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p out of range. ASC inactive.' to display and DCS (alarm)</t>
    </r>
  </si>
  <si>
    <t>pin out of range</t>
  </si>
  <si>
    <t>PI control constants</t>
  </si>
  <si>
    <r>
      <t>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 K</t>
    </r>
    <r>
      <rPr>
        <vertAlign val="subscript"/>
        <sz val="11"/>
        <color theme="1"/>
        <rFont val="Calibri"/>
        <family val="2"/>
        <scheme val="minor"/>
      </rPr>
      <t>b</t>
    </r>
  </si>
  <si>
    <t>timestep</t>
  </si>
  <si>
    <t>timeset</t>
  </si>
  <si>
    <t>preset1</t>
  </si>
  <si>
    <t>DRAFT 24-2-'17, for fixed rpm of fan</t>
  </si>
  <si>
    <t>Flow out of range can be fatal. Open valve to preset1</t>
  </si>
  <si>
    <r>
      <t xml:space="preserve">It is possible (optionally as safety backup scenario) to calculate dev from quotient </t>
    </r>
    <r>
      <rPr>
        <sz val="11"/>
        <color rgb="FF00B050"/>
        <rFont val="Calibri"/>
        <family val="2"/>
      </rPr>
      <t>ρ</t>
    </r>
    <r>
      <rPr>
        <sz val="8.8000000000000007"/>
        <color rgb="FF00B050"/>
        <rFont val="Calibri"/>
        <family val="2"/>
      </rPr>
      <t>*</t>
    </r>
    <r>
      <rPr>
        <sz val="11"/>
        <color rgb="FF00B050"/>
        <rFont val="Calibri"/>
        <family val="2"/>
        <scheme val="minor"/>
      </rPr>
      <t>qv</t>
    </r>
    <r>
      <rPr>
        <vertAlign val="superscript"/>
        <sz val="11"/>
        <color rgb="FF00B050"/>
        <rFont val="Calibri"/>
        <family val="2"/>
        <scheme val="minor"/>
      </rPr>
      <t>2</t>
    </r>
    <r>
      <rPr>
        <sz val="11"/>
        <color rgb="FF00B050"/>
        <rFont val="Calibri"/>
        <family val="2"/>
        <scheme val="minor"/>
      </rPr>
      <t xml:space="preserve"> / Power if rpm is constant</t>
    </r>
  </si>
  <si>
    <t>Tin out of range THEN</t>
  </si>
  <si>
    <t>T out of range is not fatal to ASC. T will rise rapidly after opening of bypass valve</t>
  </si>
  <si>
    <t>set: time=0; dev=0; I=0</t>
  </si>
  <si>
    <t>Possibly during start up phase. Optionally connect rpm of fan to ASC.</t>
  </si>
  <si>
    <t>SLV2 - R &gt; 0 THEN</t>
  </si>
  <si>
    <t>I = preset1 - P</t>
  </si>
  <si>
    <t>Open loop control action activated if deviation too large. Adjust I such that U = preset1</t>
  </si>
  <si>
    <t>U &gt; preset1 THEN</t>
  </si>
  <si>
    <t>Open valve to preset1?</t>
  </si>
  <si>
    <t>Valve position in 'safety mode'</t>
  </si>
  <si>
    <t>More gradual opening of valve necessary in order not to damage the valve?</t>
  </si>
  <si>
    <t>pin out of range OR pout out of range</t>
  </si>
  <si>
    <t>Tin out of range OR Tout out of range THEN</t>
  </si>
  <si>
    <t>To be checked: safety routine only after number of subsequent errors?</t>
  </si>
  <si>
    <t>Advanced' open loop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</si>
</sst>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vertAlign val="superscript"/>
      <sz val="11"/>
      <color rgb="FF00B050"/>
      <name val="Calibri"/>
      <family val="2"/>
    </font>
    <font>
      <vertAlign val="superscript"/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8.8000000000000007"/>
      <color rgb="FF00B050"/>
      <name val="Calibri"/>
      <family val="2"/>
    </font>
    <font>
      <sz val="16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6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0" fillId="0" borderId="0" xfId="0" applyFill="1"/>
    <xf numFmtId="0" fontId="3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2" fontId="0" fillId="0" borderId="0" xfId="0" applyNumberFormat="1"/>
    <xf numFmtId="0" fontId="17" fillId="0" borderId="0" xfId="0" applyFont="1"/>
    <xf numFmtId="0" fontId="17" fillId="0" borderId="0" xfId="0" applyFont="1" applyFill="1" applyBorder="1"/>
    <xf numFmtId="164" fontId="16" fillId="2" borderId="0" xfId="0" applyNumberFormat="1" applyFont="1" applyFill="1" applyBorder="1"/>
    <xf numFmtId="0" fontId="0" fillId="2" borderId="0" xfId="0" applyFill="1" applyBorder="1"/>
    <xf numFmtId="9" fontId="0" fillId="2" borderId="0" xfId="0" applyNumberFormat="1" applyFill="1"/>
    <xf numFmtId="9" fontId="16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19" fillId="0" borderId="0" xfId="0" applyFont="1"/>
    <xf numFmtId="0" fontId="4" fillId="0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6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quotePrefix="1" applyFont="1" applyAlignment="1">
      <alignment horizontal="left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16</xdr:row>
      <xdr:rowOff>107156</xdr:rowOff>
    </xdr:from>
    <xdr:to>
      <xdr:col>2</xdr:col>
      <xdr:colOff>1866900</xdr:colOff>
      <xdr:row>43</xdr:row>
      <xdr:rowOff>95249</xdr:rowOff>
    </xdr:to>
    <xdr:sp macro="" textlink="">
      <xdr:nvSpPr>
        <xdr:cNvPr id="2" name="Vrije vor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81225" y="3907631"/>
          <a:ext cx="904875" cy="7417593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595312</xdr:colOff>
      <xdr:row>19</xdr:row>
      <xdr:rowOff>95250</xdr:rowOff>
    </xdr:from>
    <xdr:to>
      <xdr:col>2</xdr:col>
      <xdr:colOff>1885949</xdr:colOff>
      <xdr:row>47</xdr:row>
      <xdr:rowOff>95250</xdr:rowOff>
    </xdr:to>
    <xdr:sp macro="" textlink="">
      <xdr:nvSpPr>
        <xdr:cNvPr id="3" name="Vrije vor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V="1">
          <a:off x="1204912" y="4467225"/>
          <a:ext cx="1900237" cy="7620000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0</xdr:colOff>
      <xdr:row>16</xdr:row>
      <xdr:rowOff>35718</xdr:rowOff>
    </xdr:from>
    <xdr:to>
      <xdr:col>2</xdr:col>
      <xdr:colOff>1869281</xdr:colOff>
      <xdr:row>59</xdr:row>
      <xdr:rowOff>130969</xdr:rowOff>
    </xdr:to>
    <xdr:sp macro="" textlink="">
      <xdr:nvSpPr>
        <xdr:cNvPr id="6" name="Vrije vor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09600" y="3836193"/>
          <a:ext cx="2478881" cy="10572751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1262061</xdr:colOff>
      <xdr:row>50</xdr:row>
      <xdr:rowOff>83342</xdr:rowOff>
    </xdr:from>
    <xdr:to>
      <xdr:col>2</xdr:col>
      <xdr:colOff>1881186</xdr:colOff>
      <xdr:row>59</xdr:row>
      <xdr:rowOff>71436</xdr:rowOff>
    </xdr:to>
    <xdr:sp macro="" textlink="">
      <xdr:nvSpPr>
        <xdr:cNvPr id="7" name="Vrije vor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flipV="1">
          <a:off x="2481261" y="12646817"/>
          <a:ext cx="619125" cy="1702594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19</xdr:row>
      <xdr:rowOff>107156</xdr:rowOff>
    </xdr:from>
    <xdr:to>
      <xdr:col>2</xdr:col>
      <xdr:colOff>1866900</xdr:colOff>
      <xdr:row>72</xdr:row>
      <xdr:rowOff>95249</xdr:rowOff>
    </xdr:to>
    <xdr:sp macro="" textlink="">
      <xdr:nvSpPr>
        <xdr:cNvPr id="2" name="Vrije vor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81225" y="2069306"/>
          <a:ext cx="904875" cy="9179718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595312</xdr:colOff>
      <xdr:row>22</xdr:row>
      <xdr:rowOff>95250</xdr:rowOff>
    </xdr:from>
    <xdr:to>
      <xdr:col>2</xdr:col>
      <xdr:colOff>1885949</xdr:colOff>
      <xdr:row>76</xdr:row>
      <xdr:rowOff>95250</xdr:rowOff>
    </xdr:to>
    <xdr:sp macro="" textlink="">
      <xdr:nvSpPr>
        <xdr:cNvPr id="3" name="Vrije vor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V="1">
          <a:off x="1202531" y="2976563"/>
          <a:ext cx="1897856" cy="10465593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1262062</xdr:colOff>
      <xdr:row>52</xdr:row>
      <xdr:rowOff>71433</xdr:rowOff>
    </xdr:from>
    <xdr:to>
      <xdr:col>2</xdr:col>
      <xdr:colOff>1881187</xdr:colOff>
      <xdr:row>61</xdr:row>
      <xdr:rowOff>95250</xdr:rowOff>
    </xdr:to>
    <xdr:sp macro="" textlink="">
      <xdr:nvSpPr>
        <xdr:cNvPr id="4" name="Vrije vor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flipV="1">
          <a:off x="2481262" y="7796208"/>
          <a:ext cx="619125" cy="1928817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1262062</xdr:colOff>
      <xdr:row>31</xdr:row>
      <xdr:rowOff>107155</xdr:rowOff>
    </xdr:from>
    <xdr:to>
      <xdr:col>2</xdr:col>
      <xdr:colOff>1881187</xdr:colOff>
      <xdr:row>40</xdr:row>
      <xdr:rowOff>95250</xdr:rowOff>
    </xdr:to>
    <xdr:sp macro="" textlink="">
      <xdr:nvSpPr>
        <xdr:cNvPr id="5" name="Vrije v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V="1">
          <a:off x="2476500" y="5679280"/>
          <a:ext cx="619125" cy="1750220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1</xdr:col>
      <xdr:colOff>0</xdr:colOff>
      <xdr:row>19</xdr:row>
      <xdr:rowOff>35718</xdr:rowOff>
    </xdr:from>
    <xdr:to>
      <xdr:col>2</xdr:col>
      <xdr:colOff>1869281</xdr:colOff>
      <xdr:row>88</xdr:row>
      <xdr:rowOff>130969</xdr:rowOff>
    </xdr:to>
    <xdr:sp macro="" textlink="">
      <xdr:nvSpPr>
        <xdr:cNvPr id="6" name="Vrije vor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09600" y="1997868"/>
          <a:ext cx="2478881" cy="12582526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2</xdr:col>
      <xdr:colOff>1262061</xdr:colOff>
      <xdr:row>79</xdr:row>
      <xdr:rowOff>83342</xdr:rowOff>
    </xdr:from>
    <xdr:to>
      <xdr:col>2</xdr:col>
      <xdr:colOff>1881186</xdr:colOff>
      <xdr:row>88</xdr:row>
      <xdr:rowOff>71436</xdr:rowOff>
    </xdr:to>
    <xdr:sp macro="" textlink="">
      <xdr:nvSpPr>
        <xdr:cNvPr id="7" name="Vrije vor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flipV="1">
          <a:off x="2481261" y="12570617"/>
          <a:ext cx="619125" cy="1950244"/>
        </a:xfrm>
        <a:custGeom>
          <a:avLst/>
          <a:gdLst>
            <a:gd name="connsiteX0" fmla="*/ 533400 w 533400"/>
            <a:gd name="connsiteY0" fmla="*/ 1514475 h 1514475"/>
            <a:gd name="connsiteX1" fmla="*/ 0 w 533400"/>
            <a:gd name="connsiteY1" fmla="*/ 1514475 h 1514475"/>
            <a:gd name="connsiteX2" fmla="*/ 0 w 533400"/>
            <a:gd name="connsiteY2" fmla="*/ 0 h 1514475"/>
            <a:gd name="connsiteX3" fmla="*/ 533400 w 533400"/>
            <a:gd name="connsiteY3" fmla="*/ 0 h 1514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3400" h="1514475">
              <a:moveTo>
                <a:pt x="533400" y="1514475"/>
              </a:moveTo>
              <a:lnTo>
                <a:pt x="0" y="1514475"/>
              </a:lnTo>
              <a:lnTo>
                <a:pt x="0" y="0"/>
              </a:lnTo>
              <a:lnTo>
                <a:pt x="533400" y="0"/>
              </a:lnTo>
            </a:path>
          </a:pathLst>
        </a:cu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  <xdr:twoCellAnchor>
    <xdr:from>
      <xdr:col>4</xdr:col>
      <xdr:colOff>59531</xdr:colOff>
      <xdr:row>28</xdr:row>
      <xdr:rowOff>71437</xdr:rowOff>
    </xdr:from>
    <xdr:to>
      <xdr:col>4</xdr:col>
      <xdr:colOff>440531</xdr:colOff>
      <xdr:row>39</xdr:row>
      <xdr:rowOff>166687</xdr:rowOff>
    </xdr:to>
    <xdr:sp macro="" textlink="">
      <xdr:nvSpPr>
        <xdr:cNvPr id="8" name="Rechteraccolad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524875" y="5072062"/>
          <a:ext cx="381000" cy="2238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37"/>
  <sheetViews>
    <sheetView zoomScale="85" zoomScaleNormal="85" workbookViewId="0">
      <selection activeCell="L5" sqref="L5"/>
    </sheetView>
  </sheetViews>
  <sheetFormatPr defaultRowHeight="15" x14ac:dyDescent="0.25"/>
  <cols>
    <col min="11" max="11" width="9.5703125" bestFit="1" customWidth="1"/>
  </cols>
  <sheetData>
    <row r="1" spans="3:12" x14ac:dyDescent="0.25">
      <c r="K1" s="2">
        <v>42710</v>
      </c>
    </row>
    <row r="2" spans="3:12" ht="28.5" x14ac:dyDescent="0.45">
      <c r="C2" s="1" t="s">
        <v>20</v>
      </c>
      <c r="K2" s="27" t="s">
        <v>23</v>
      </c>
      <c r="L2" s="27"/>
    </row>
    <row r="4" spans="3:12" ht="15.75" thickBot="1" x14ac:dyDescent="0.3"/>
    <row r="5" spans="3:12" x14ac:dyDescent="0.25">
      <c r="C5" s="30" t="s">
        <v>6</v>
      </c>
      <c r="D5" s="31"/>
    </row>
    <row r="6" spans="3:12" ht="15.75" thickBot="1" x14ac:dyDescent="0.3">
      <c r="C6" s="32"/>
      <c r="D6" s="33"/>
    </row>
    <row r="9" spans="3:12" ht="15.75" thickBot="1" x14ac:dyDescent="0.3"/>
    <row r="10" spans="3:12" x14ac:dyDescent="0.25">
      <c r="J10" s="21" t="s">
        <v>18</v>
      </c>
      <c r="K10" s="22"/>
    </row>
    <row r="11" spans="3:12" ht="15.75" thickBot="1" x14ac:dyDescent="0.3">
      <c r="J11" s="23"/>
      <c r="K11" s="24"/>
    </row>
    <row r="12" spans="3:12" ht="15.75" thickBot="1" x14ac:dyDescent="0.3">
      <c r="C12" s="21" t="s">
        <v>0</v>
      </c>
      <c r="D12" s="22"/>
    </row>
    <row r="13" spans="3:12" ht="15.75" thickBot="1" x14ac:dyDescent="0.3">
      <c r="C13" s="23"/>
      <c r="D13" s="24"/>
      <c r="J13" s="21" t="s">
        <v>19</v>
      </c>
      <c r="K13" s="22"/>
    </row>
    <row r="14" spans="3:12" ht="15.75" thickBot="1" x14ac:dyDescent="0.3">
      <c r="J14" s="23"/>
      <c r="K14" s="24"/>
    </row>
    <row r="15" spans="3:12" x14ac:dyDescent="0.25">
      <c r="E15" s="21" t="s">
        <v>22</v>
      </c>
      <c r="F15" s="22"/>
    </row>
    <row r="16" spans="3:12" ht="15.75" thickBot="1" x14ac:dyDescent="0.3">
      <c r="E16" s="23"/>
      <c r="F16" s="24"/>
    </row>
    <row r="17" spans="3:15" ht="15.75" thickBot="1" x14ac:dyDescent="0.3"/>
    <row r="18" spans="3:15" ht="15" customHeight="1" x14ac:dyDescent="0.25">
      <c r="F18" s="21" t="s">
        <v>21</v>
      </c>
      <c r="G18" s="22"/>
      <c r="H18" s="21" t="s">
        <v>4</v>
      </c>
      <c r="I18" s="22"/>
      <c r="J18" s="21" t="s">
        <v>5</v>
      </c>
      <c r="K18" s="22"/>
      <c r="L18" s="21" t="s">
        <v>9</v>
      </c>
      <c r="M18" s="25"/>
      <c r="N18" s="21" t="s">
        <v>17</v>
      </c>
      <c r="O18" s="22"/>
    </row>
    <row r="19" spans="3:15" ht="15.75" thickBot="1" x14ac:dyDescent="0.3">
      <c r="F19" s="23"/>
      <c r="G19" s="24"/>
      <c r="H19" s="23"/>
      <c r="I19" s="24"/>
      <c r="J19" s="23"/>
      <c r="K19" s="24"/>
      <c r="L19" s="23"/>
      <c r="M19" s="26"/>
      <c r="N19" s="28"/>
      <c r="O19" s="29"/>
    </row>
    <row r="20" spans="3:15" ht="15.75" thickBot="1" x14ac:dyDescent="0.3">
      <c r="N20" s="23"/>
      <c r="O20" s="24"/>
    </row>
    <row r="23" spans="3:15" ht="15.75" thickBot="1" x14ac:dyDescent="0.3"/>
    <row r="24" spans="3:15" x14ac:dyDescent="0.25">
      <c r="C24" s="21" t="s">
        <v>1</v>
      </c>
      <c r="D24" s="22"/>
      <c r="E24" s="21" t="s">
        <v>10</v>
      </c>
      <c r="F24" s="22"/>
      <c r="J24" s="21" t="s">
        <v>13</v>
      </c>
      <c r="K24" s="22"/>
      <c r="L24" s="21" t="s">
        <v>11</v>
      </c>
      <c r="M24" s="22"/>
    </row>
    <row r="25" spans="3:15" ht="15.75" thickBot="1" x14ac:dyDescent="0.3">
      <c r="C25" s="23"/>
      <c r="D25" s="24"/>
      <c r="E25" s="23"/>
      <c r="F25" s="24"/>
      <c r="J25" s="23"/>
      <c r="K25" s="24"/>
      <c r="L25" s="23"/>
      <c r="M25" s="24"/>
    </row>
    <row r="26" spans="3:15" ht="15.75" thickBot="1" x14ac:dyDescent="0.3"/>
    <row r="27" spans="3:15" x14ac:dyDescent="0.25">
      <c r="C27" s="21" t="s">
        <v>2</v>
      </c>
      <c r="D27" s="22"/>
      <c r="E27" s="21" t="s">
        <v>10</v>
      </c>
      <c r="F27" s="22"/>
      <c r="J27" s="21" t="s">
        <v>14</v>
      </c>
      <c r="K27" s="22"/>
      <c r="L27" s="21" t="s">
        <v>12</v>
      </c>
      <c r="M27" s="22"/>
    </row>
    <row r="28" spans="3:15" ht="15.75" thickBot="1" x14ac:dyDescent="0.3">
      <c r="C28" s="23"/>
      <c r="D28" s="24"/>
      <c r="E28" s="23"/>
      <c r="F28" s="24"/>
      <c r="J28" s="23"/>
      <c r="K28" s="24"/>
      <c r="L28" s="23"/>
      <c r="M28" s="24"/>
    </row>
    <row r="29" spans="3:15" ht="15.75" thickBot="1" x14ac:dyDescent="0.3"/>
    <row r="30" spans="3:15" x14ac:dyDescent="0.25">
      <c r="C30" s="21" t="s">
        <v>3</v>
      </c>
      <c r="D30" s="22"/>
      <c r="E30" s="21" t="s">
        <v>10</v>
      </c>
      <c r="F30" s="22"/>
      <c r="J30" s="21" t="s">
        <v>7</v>
      </c>
      <c r="K30" s="22"/>
      <c r="L30" s="21" t="s">
        <v>15</v>
      </c>
      <c r="M30" s="22"/>
    </row>
    <row r="31" spans="3:15" ht="15.75" thickBot="1" x14ac:dyDescent="0.3">
      <c r="C31" s="23"/>
      <c r="D31" s="24"/>
      <c r="E31" s="23"/>
      <c r="F31" s="24"/>
      <c r="J31" s="23"/>
      <c r="K31" s="24"/>
      <c r="L31" s="23"/>
      <c r="M31" s="24"/>
    </row>
    <row r="32" spans="3:15" ht="15.75" thickBot="1" x14ac:dyDescent="0.3"/>
    <row r="33" spans="10:13" ht="15" customHeight="1" x14ac:dyDescent="0.25">
      <c r="J33" s="21" t="s">
        <v>7</v>
      </c>
      <c r="K33" s="22"/>
      <c r="L33" s="21" t="s">
        <v>16</v>
      </c>
      <c r="M33" s="22"/>
    </row>
    <row r="34" spans="10:13" ht="15.75" thickBot="1" x14ac:dyDescent="0.3">
      <c r="J34" s="23"/>
      <c r="K34" s="24"/>
      <c r="L34" s="23"/>
      <c r="M34" s="24"/>
    </row>
    <row r="35" spans="10:13" ht="15.75" thickBot="1" x14ac:dyDescent="0.3"/>
    <row r="36" spans="10:13" x14ac:dyDescent="0.25">
      <c r="J36" s="21" t="s">
        <v>8</v>
      </c>
      <c r="K36" s="22"/>
    </row>
    <row r="37" spans="10:13" ht="15.75" thickBot="1" x14ac:dyDescent="0.3">
      <c r="J37" s="23"/>
      <c r="K37" s="24"/>
    </row>
  </sheetData>
  <mergeCells count="26">
    <mergeCell ref="K2:L2"/>
    <mergeCell ref="N18:O20"/>
    <mergeCell ref="C5:D6"/>
    <mergeCell ref="C12:D13"/>
    <mergeCell ref="F18:G19"/>
    <mergeCell ref="E15:F16"/>
    <mergeCell ref="J10:K11"/>
    <mergeCell ref="J13:K14"/>
    <mergeCell ref="C24:D25"/>
    <mergeCell ref="C27:D28"/>
    <mergeCell ref="C30:D31"/>
    <mergeCell ref="H18:I19"/>
    <mergeCell ref="J18:K19"/>
    <mergeCell ref="J24:K25"/>
    <mergeCell ref="J27:K28"/>
    <mergeCell ref="J33:K34"/>
    <mergeCell ref="J36:K37"/>
    <mergeCell ref="L18:M19"/>
    <mergeCell ref="E24:F25"/>
    <mergeCell ref="E27:F28"/>
    <mergeCell ref="E30:F31"/>
    <mergeCell ref="L24:M25"/>
    <mergeCell ref="L27:M28"/>
    <mergeCell ref="J30:K31"/>
    <mergeCell ref="L33:M34"/>
    <mergeCell ref="L30:M3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5"/>
  <sheetViews>
    <sheetView topLeftCell="A22" zoomScale="80" zoomScaleNormal="80" workbookViewId="0">
      <selection activeCell="D34" sqref="D34"/>
    </sheetView>
  </sheetViews>
  <sheetFormatPr defaultRowHeight="15" x14ac:dyDescent="0.25"/>
  <cols>
    <col min="3" max="3" width="28.42578125" bestFit="1" customWidth="1"/>
    <col min="4" max="4" width="80.28515625" customWidth="1"/>
  </cols>
  <sheetData>
    <row r="2" spans="3:7" ht="21" x14ac:dyDescent="0.35">
      <c r="D2" s="9" t="s">
        <v>121</v>
      </c>
      <c r="F2" s="19" t="s">
        <v>91</v>
      </c>
    </row>
    <row r="3" spans="3:7" ht="21" x14ac:dyDescent="0.35">
      <c r="C3" s="9"/>
    </row>
    <row r="4" spans="3:7" x14ac:dyDescent="0.25">
      <c r="D4" s="5" t="s">
        <v>93</v>
      </c>
    </row>
    <row r="5" spans="3:7" ht="17.25" x14ac:dyDescent="0.25">
      <c r="D5" t="s">
        <v>94</v>
      </c>
      <c r="F5" s="4" t="s">
        <v>106</v>
      </c>
    </row>
    <row r="6" spans="3:7" ht="15" customHeight="1" x14ac:dyDescent="0.25">
      <c r="D6" t="s">
        <v>95</v>
      </c>
      <c r="F6" s="10" t="s">
        <v>107</v>
      </c>
    </row>
    <row r="7" spans="3:7" ht="15" customHeight="1" x14ac:dyDescent="0.25">
      <c r="D7" t="s">
        <v>96</v>
      </c>
      <c r="F7" s="10" t="s">
        <v>70</v>
      </c>
    </row>
    <row r="8" spans="3:7" ht="15" customHeight="1" x14ac:dyDescent="0.25">
      <c r="C8" s="3"/>
      <c r="D8" t="s">
        <v>97</v>
      </c>
      <c r="F8" s="10" t="s">
        <v>92</v>
      </c>
    </row>
    <row r="9" spans="3:7" ht="15" customHeight="1" x14ac:dyDescent="0.25">
      <c r="C9" s="3"/>
      <c r="D9" t="s">
        <v>110</v>
      </c>
      <c r="F9" s="10"/>
    </row>
    <row r="10" spans="3:7" ht="15" customHeight="1" x14ac:dyDescent="0.35">
      <c r="C10" s="3"/>
      <c r="D10" t="s">
        <v>117</v>
      </c>
      <c r="F10" s="10" t="s">
        <v>116</v>
      </c>
    </row>
    <row r="11" spans="3:7" ht="15" customHeight="1" x14ac:dyDescent="0.25">
      <c r="C11" s="3"/>
      <c r="D11" t="s">
        <v>120</v>
      </c>
      <c r="F11" s="10" t="s">
        <v>133</v>
      </c>
    </row>
    <row r="12" spans="3:7" ht="15" customHeight="1" x14ac:dyDescent="0.25">
      <c r="C12" s="3"/>
      <c r="D12" s="5" t="s">
        <v>98</v>
      </c>
    </row>
    <row r="13" spans="3:7" ht="15" customHeight="1" x14ac:dyDescent="0.25">
      <c r="C13" s="3"/>
      <c r="D13" t="s">
        <v>24</v>
      </c>
    </row>
    <row r="14" spans="3:7" ht="15" customHeight="1" x14ac:dyDescent="0.25">
      <c r="C14" s="3"/>
      <c r="D14" t="s">
        <v>25</v>
      </c>
      <c r="F14" s="10"/>
    </row>
    <row r="15" spans="3:7" ht="15" customHeight="1" x14ac:dyDescent="0.25">
      <c r="C15" s="3"/>
      <c r="F15" s="4"/>
    </row>
    <row r="16" spans="3:7" ht="15" customHeight="1" x14ac:dyDescent="0.25">
      <c r="D16" s="5" t="s">
        <v>26</v>
      </c>
      <c r="F16" s="6"/>
      <c r="G16" s="4"/>
    </row>
    <row r="17" spans="3:7" ht="15" customHeight="1" x14ac:dyDescent="0.25">
      <c r="C17" s="3"/>
      <c r="D17" t="s">
        <v>99</v>
      </c>
      <c r="F17" s="6"/>
      <c r="G17" s="4"/>
    </row>
    <row r="18" spans="3:7" ht="15" customHeight="1" x14ac:dyDescent="0.25">
      <c r="C18" s="3"/>
      <c r="D18" t="s">
        <v>100</v>
      </c>
      <c r="F18" s="6"/>
      <c r="G18" s="4"/>
    </row>
    <row r="19" spans="3:7" ht="15" customHeight="1" x14ac:dyDescent="0.25">
      <c r="C19" s="3" t="s">
        <v>27</v>
      </c>
      <c r="D19" t="s">
        <v>109</v>
      </c>
      <c r="F19" s="6"/>
      <c r="G19" s="4"/>
    </row>
    <row r="20" spans="3:7" ht="15" customHeight="1" x14ac:dyDescent="0.25">
      <c r="C20" s="3"/>
      <c r="D20" t="s">
        <v>28</v>
      </c>
      <c r="F20" s="6"/>
      <c r="G20" s="4"/>
    </row>
    <row r="21" spans="3:7" ht="15" customHeight="1" x14ac:dyDescent="0.25">
      <c r="C21" s="3" t="s">
        <v>29</v>
      </c>
      <c r="F21" s="6"/>
      <c r="G21" s="4"/>
    </row>
    <row r="22" spans="3:7" ht="15" customHeight="1" x14ac:dyDescent="0.25">
      <c r="C22" s="3"/>
      <c r="D22" s="20" t="s">
        <v>101</v>
      </c>
      <c r="G22" s="4"/>
    </row>
    <row r="23" spans="3:7" ht="15" customHeight="1" x14ac:dyDescent="0.25">
      <c r="C23" s="3"/>
      <c r="D23" s="20" t="s">
        <v>102</v>
      </c>
      <c r="F23" s="6"/>
      <c r="G23" s="4"/>
    </row>
    <row r="24" spans="3:7" ht="15" customHeight="1" x14ac:dyDescent="0.25">
      <c r="D24" s="20" t="s">
        <v>103</v>
      </c>
    </row>
    <row r="25" spans="3:7" ht="15" customHeight="1" x14ac:dyDescent="0.25"/>
    <row r="26" spans="3:7" ht="15" customHeight="1" x14ac:dyDescent="0.25">
      <c r="C26" s="3"/>
      <c r="D26" s="5" t="s">
        <v>41</v>
      </c>
      <c r="F26" s="5" t="s">
        <v>112</v>
      </c>
    </row>
    <row r="27" spans="3:7" ht="15" customHeight="1" x14ac:dyDescent="0.25">
      <c r="C27" s="3"/>
      <c r="D27" t="s">
        <v>104</v>
      </c>
    </row>
    <row r="28" spans="3:7" ht="15" customHeight="1" x14ac:dyDescent="0.35">
      <c r="C28" s="3"/>
      <c r="D28" t="s">
        <v>47</v>
      </c>
    </row>
    <row r="29" spans="3:7" ht="15" customHeight="1" x14ac:dyDescent="0.35">
      <c r="C29" s="3"/>
      <c r="D29" t="s">
        <v>48</v>
      </c>
      <c r="F29" s="3"/>
      <c r="G29" s="3"/>
    </row>
    <row r="30" spans="3:7" ht="15" customHeight="1" x14ac:dyDescent="0.25">
      <c r="C30" s="3" t="s">
        <v>27</v>
      </c>
      <c r="D30" t="s">
        <v>128</v>
      </c>
      <c r="F30" s="4" t="s">
        <v>130</v>
      </c>
    </row>
    <row r="31" spans="3:7" ht="15" customHeight="1" x14ac:dyDescent="0.25">
      <c r="C31" s="3"/>
      <c r="D31" t="s">
        <v>129</v>
      </c>
      <c r="E31" s="8"/>
      <c r="F31" s="5" t="s">
        <v>134</v>
      </c>
    </row>
    <row r="32" spans="3:7" ht="15" customHeight="1" x14ac:dyDescent="0.25">
      <c r="C32" s="3" t="s">
        <v>29</v>
      </c>
      <c r="E32" s="8"/>
      <c r="F32" s="10" t="s">
        <v>74</v>
      </c>
    </row>
    <row r="33" spans="3:6" ht="15" customHeight="1" x14ac:dyDescent="0.25">
      <c r="D33" t="s">
        <v>57</v>
      </c>
      <c r="F33" s="3"/>
    </row>
    <row r="34" spans="3:6" ht="15" customHeight="1" x14ac:dyDescent="0.25">
      <c r="C34" s="3" t="s">
        <v>27</v>
      </c>
      <c r="D34" t="s">
        <v>58</v>
      </c>
      <c r="F34" s="3"/>
    </row>
    <row r="35" spans="3:6" ht="15" customHeight="1" x14ac:dyDescent="0.25">
      <c r="D35" t="s">
        <v>59</v>
      </c>
      <c r="F35" s="3"/>
    </row>
    <row r="36" spans="3:6" ht="15" customHeight="1" x14ac:dyDescent="0.25">
      <c r="D36" t="s">
        <v>60</v>
      </c>
      <c r="F36" s="3"/>
    </row>
    <row r="37" spans="3:6" ht="15" customHeight="1" x14ac:dyDescent="0.25">
      <c r="C37" s="3" t="s">
        <v>52</v>
      </c>
      <c r="D37" t="s">
        <v>131</v>
      </c>
      <c r="F37" s="3"/>
    </row>
    <row r="38" spans="3:6" ht="15" customHeight="1" x14ac:dyDescent="0.25">
      <c r="C38" s="3"/>
      <c r="D38" t="s">
        <v>67</v>
      </c>
      <c r="F38" s="3"/>
    </row>
    <row r="39" spans="3:6" ht="15" customHeight="1" x14ac:dyDescent="0.25">
      <c r="C39" s="3"/>
      <c r="D39" t="s">
        <v>62</v>
      </c>
      <c r="F39" s="3"/>
    </row>
    <row r="40" spans="3:6" ht="15" customHeight="1" x14ac:dyDescent="0.25">
      <c r="C40" s="3" t="s">
        <v>34</v>
      </c>
      <c r="D40" t="s">
        <v>61</v>
      </c>
      <c r="F40" s="3"/>
    </row>
    <row r="41" spans="3:6" ht="15" customHeight="1" x14ac:dyDescent="0.25">
      <c r="D41" t="s">
        <v>62</v>
      </c>
      <c r="F41" s="3"/>
    </row>
    <row r="42" spans="3:6" ht="15" customHeight="1" x14ac:dyDescent="0.25">
      <c r="C42" s="3" t="s">
        <v>29</v>
      </c>
      <c r="F42" s="3"/>
    </row>
    <row r="43" spans="3:6" ht="15" customHeight="1" x14ac:dyDescent="0.25">
      <c r="D43" t="s">
        <v>63</v>
      </c>
      <c r="F43" s="3"/>
    </row>
    <row r="44" spans="3:6" ht="15" customHeight="1" x14ac:dyDescent="0.25">
      <c r="D44" t="s">
        <v>64</v>
      </c>
      <c r="F44" s="3"/>
    </row>
    <row r="45" spans="3:6" ht="15" customHeight="1" x14ac:dyDescent="0.25">
      <c r="C45" s="3"/>
      <c r="F45" s="3"/>
    </row>
    <row r="46" spans="3:6" ht="15" customHeight="1" x14ac:dyDescent="0.25">
      <c r="F46" s="3"/>
    </row>
    <row r="47" spans="3:6" ht="15" customHeight="1" x14ac:dyDescent="0.25"/>
    <row r="48" spans="3:6" ht="15" customHeight="1" x14ac:dyDescent="0.25">
      <c r="D48" s="5" t="s">
        <v>65</v>
      </c>
      <c r="F48" s="5" t="s">
        <v>137</v>
      </c>
    </row>
    <row r="49" spans="3:6" ht="15" customHeight="1" x14ac:dyDescent="0.25">
      <c r="C49" s="3" t="s">
        <v>27</v>
      </c>
      <c r="D49" t="s">
        <v>113</v>
      </c>
      <c r="F49" s="4" t="s">
        <v>127</v>
      </c>
    </row>
    <row r="50" spans="3:6" ht="15" customHeight="1" x14ac:dyDescent="0.25">
      <c r="C50" s="3"/>
      <c r="D50" t="s">
        <v>114</v>
      </c>
      <c r="F50" s="5" t="s">
        <v>132</v>
      </c>
    </row>
    <row r="51" spans="3:6" ht="15" customHeight="1" x14ac:dyDescent="0.25">
      <c r="D51" t="s">
        <v>33</v>
      </c>
    </row>
    <row r="52" spans="3:6" ht="15" customHeight="1" x14ac:dyDescent="0.25">
      <c r="C52" s="3" t="s">
        <v>29</v>
      </c>
    </row>
    <row r="53" spans="3:6" ht="15" customHeight="1" x14ac:dyDescent="0.25">
      <c r="C53" s="3" t="s">
        <v>27</v>
      </c>
      <c r="D53" t="s">
        <v>108</v>
      </c>
    </row>
    <row r="54" spans="3:6" ht="15" customHeight="1" x14ac:dyDescent="0.25">
      <c r="C54" s="3"/>
      <c r="D54" t="s">
        <v>66</v>
      </c>
      <c r="F54" s="4" t="s">
        <v>122</v>
      </c>
    </row>
    <row r="55" spans="3:6" ht="15" customHeight="1" x14ac:dyDescent="0.25">
      <c r="C55" s="3"/>
      <c r="D55" t="s">
        <v>67</v>
      </c>
    </row>
    <row r="56" spans="3:6" ht="15" customHeight="1" x14ac:dyDescent="0.25">
      <c r="C56" s="3" t="s">
        <v>52</v>
      </c>
      <c r="D56" t="s">
        <v>135</v>
      </c>
    </row>
    <row r="57" spans="3:6" ht="15" customHeight="1" x14ac:dyDescent="0.25">
      <c r="D57" t="s">
        <v>68</v>
      </c>
      <c r="F57" s="4" t="s">
        <v>123</v>
      </c>
    </row>
    <row r="58" spans="3:6" ht="15" customHeight="1" x14ac:dyDescent="0.25">
      <c r="C58" s="3" t="s">
        <v>34</v>
      </c>
      <c r="D58" t="s">
        <v>136</v>
      </c>
    </row>
    <row r="59" spans="3:6" ht="15" customHeight="1" x14ac:dyDescent="0.25">
      <c r="C59" s="3"/>
      <c r="D59" t="s">
        <v>69</v>
      </c>
      <c r="F59" s="4" t="s">
        <v>125</v>
      </c>
    </row>
    <row r="60" spans="3:6" ht="15" customHeight="1" x14ac:dyDescent="0.25">
      <c r="D60" t="s">
        <v>64</v>
      </c>
    </row>
    <row r="61" spans="3:6" ht="15" customHeight="1" x14ac:dyDescent="0.25"/>
    <row r="62" spans="3:6" ht="15" customHeight="1" x14ac:dyDescent="0.25"/>
    <row r="63" spans="3:6" ht="15" customHeight="1" x14ac:dyDescent="0.25"/>
    <row r="64" spans="3: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</sheetData>
  <pageMargins left="0.70866141732283472" right="0.70866141732283472" top="0.74803149606299213" bottom="0.74803149606299213" header="0.31496062992125984" footer="0.31496062992125984"/>
  <pageSetup paperSize="8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4"/>
  <sheetViews>
    <sheetView tabSelected="1" topLeftCell="A64" zoomScale="80" zoomScaleNormal="80" workbookViewId="0">
      <selection activeCell="F89" sqref="F89"/>
    </sheetView>
  </sheetViews>
  <sheetFormatPr defaultRowHeight="15" x14ac:dyDescent="0.25"/>
  <cols>
    <col min="3" max="3" width="28.42578125" customWidth="1"/>
    <col min="4" max="4" width="60.42578125" customWidth="1"/>
    <col min="5" max="5" width="4.28515625" customWidth="1"/>
    <col min="6" max="6" width="59.7109375" style="35" customWidth="1"/>
  </cols>
  <sheetData>
    <row r="2" spans="3:6" ht="21" x14ac:dyDescent="0.35">
      <c r="D2" s="9" t="s">
        <v>121</v>
      </c>
      <c r="F2" s="34" t="s">
        <v>91</v>
      </c>
    </row>
    <row r="3" spans="3:6" ht="21" x14ac:dyDescent="0.35">
      <c r="C3" s="9"/>
    </row>
    <row r="4" spans="3:6" x14ac:dyDescent="0.25">
      <c r="D4" s="5" t="s">
        <v>93</v>
      </c>
    </row>
    <row r="5" spans="3:6" ht="17.25" x14ac:dyDescent="0.25">
      <c r="D5" t="s">
        <v>94</v>
      </c>
      <c r="F5" s="36" t="s">
        <v>106</v>
      </c>
    </row>
    <row r="6" spans="3:6" ht="45" x14ac:dyDescent="0.25">
      <c r="D6" t="s">
        <v>95</v>
      </c>
      <c r="F6" s="37" t="s">
        <v>107</v>
      </c>
    </row>
    <row r="7" spans="3:6" ht="30" x14ac:dyDescent="0.25">
      <c r="D7" t="s">
        <v>96</v>
      </c>
      <c r="F7" s="37" t="s">
        <v>70</v>
      </c>
    </row>
    <row r="8" spans="3:6" ht="45" x14ac:dyDescent="0.25">
      <c r="C8" s="3"/>
      <c r="D8" t="s">
        <v>97</v>
      </c>
      <c r="F8" s="37" t="s">
        <v>92</v>
      </c>
    </row>
    <row r="9" spans="3:6" x14ac:dyDescent="0.25">
      <c r="C9" s="3"/>
      <c r="D9" t="s">
        <v>110</v>
      </c>
      <c r="F9" s="37"/>
    </row>
    <row r="10" spans="3:6" x14ac:dyDescent="0.25">
      <c r="C10" s="3"/>
      <c r="D10" t="s">
        <v>119</v>
      </c>
      <c r="F10" s="37"/>
    </row>
    <row r="11" spans="3:6" x14ac:dyDescent="0.25">
      <c r="C11" s="3"/>
      <c r="D11" t="s">
        <v>118</v>
      </c>
    </row>
    <row r="12" spans="3:6" ht="18" x14ac:dyDescent="0.35">
      <c r="C12" s="3"/>
      <c r="D12" t="s">
        <v>117</v>
      </c>
      <c r="F12" s="37" t="s">
        <v>116</v>
      </c>
    </row>
    <row r="13" spans="3:6" x14ac:dyDescent="0.25">
      <c r="C13" s="3"/>
      <c r="D13" t="s">
        <v>120</v>
      </c>
      <c r="F13" s="37"/>
    </row>
    <row r="14" spans="3:6" x14ac:dyDescent="0.25">
      <c r="C14" s="3"/>
      <c r="D14" s="5" t="s">
        <v>98</v>
      </c>
    </row>
    <row r="15" spans="3:6" x14ac:dyDescent="0.25">
      <c r="C15" s="3"/>
      <c r="D15" t="s">
        <v>24</v>
      </c>
    </row>
    <row r="16" spans="3:6" x14ac:dyDescent="0.25">
      <c r="C16" s="3"/>
      <c r="D16" t="s">
        <v>25</v>
      </c>
      <c r="F16" s="37"/>
    </row>
    <row r="17" spans="3:7" x14ac:dyDescent="0.25">
      <c r="C17" s="3"/>
      <c r="D17" t="s">
        <v>126</v>
      </c>
      <c r="F17" s="38"/>
    </row>
    <row r="18" spans="3:7" x14ac:dyDescent="0.25">
      <c r="C18" s="3"/>
      <c r="F18" s="36"/>
    </row>
    <row r="19" spans="3:7" x14ac:dyDescent="0.25">
      <c r="D19" s="5" t="s">
        <v>26</v>
      </c>
      <c r="F19" s="39"/>
      <c r="G19" s="4"/>
    </row>
    <row r="20" spans="3:7" x14ac:dyDescent="0.25">
      <c r="C20" s="3"/>
      <c r="D20" t="s">
        <v>99</v>
      </c>
      <c r="F20" s="39"/>
      <c r="G20" s="4"/>
    </row>
    <row r="21" spans="3:7" x14ac:dyDescent="0.25">
      <c r="C21" s="3"/>
      <c r="D21" t="s">
        <v>100</v>
      </c>
      <c r="F21" s="39"/>
      <c r="G21" s="4"/>
    </row>
    <row r="22" spans="3:7" x14ac:dyDescent="0.25">
      <c r="C22" s="3" t="s">
        <v>27</v>
      </c>
      <c r="D22" t="s">
        <v>109</v>
      </c>
      <c r="F22" s="39"/>
      <c r="G22" s="4"/>
    </row>
    <row r="23" spans="3:7" x14ac:dyDescent="0.25">
      <c r="C23" s="3"/>
      <c r="D23" t="s">
        <v>28</v>
      </c>
      <c r="F23" s="39"/>
      <c r="G23" s="4"/>
    </row>
    <row r="24" spans="3:7" x14ac:dyDescent="0.25">
      <c r="C24" s="3" t="s">
        <v>29</v>
      </c>
      <c r="F24" s="39"/>
      <c r="G24" s="4"/>
    </row>
    <row r="25" spans="3:7" ht="17.25" x14ac:dyDescent="0.25">
      <c r="C25" s="3"/>
      <c r="D25" s="20" t="s">
        <v>101</v>
      </c>
      <c r="G25" s="4"/>
    </row>
    <row r="26" spans="3:7" ht="17.25" x14ac:dyDescent="0.25">
      <c r="C26" s="3"/>
      <c r="D26" s="20" t="s">
        <v>102</v>
      </c>
      <c r="F26" s="39"/>
      <c r="G26" s="4"/>
    </row>
    <row r="27" spans="3:7" ht="17.25" x14ac:dyDescent="0.25">
      <c r="D27" s="20" t="s">
        <v>103</v>
      </c>
    </row>
    <row r="29" spans="3:7" x14ac:dyDescent="0.25">
      <c r="C29" s="3"/>
      <c r="D29" s="5" t="s">
        <v>30</v>
      </c>
      <c r="F29" s="38"/>
    </row>
    <row r="30" spans="3:7" x14ac:dyDescent="0.25">
      <c r="D30" t="s">
        <v>31</v>
      </c>
      <c r="F30" s="38"/>
    </row>
    <row r="31" spans="3:7" x14ac:dyDescent="0.25">
      <c r="C31" s="3" t="s">
        <v>27</v>
      </c>
      <c r="D31" t="s">
        <v>32</v>
      </c>
      <c r="F31" s="38"/>
    </row>
    <row r="32" spans="3:7" x14ac:dyDescent="0.25">
      <c r="D32" t="s">
        <v>33</v>
      </c>
      <c r="F32" s="38"/>
    </row>
    <row r="33" spans="3:6" x14ac:dyDescent="0.25">
      <c r="C33" s="3" t="s">
        <v>34</v>
      </c>
      <c r="D33" s="7" t="s">
        <v>35</v>
      </c>
      <c r="F33" s="38"/>
    </row>
    <row r="34" spans="3:6" ht="17.25" x14ac:dyDescent="0.25">
      <c r="C34" s="3" t="s">
        <v>27</v>
      </c>
      <c r="D34" t="s">
        <v>36</v>
      </c>
      <c r="F34" s="37" t="s">
        <v>111</v>
      </c>
    </row>
    <row r="35" spans="3:6" ht="17.25" x14ac:dyDescent="0.25">
      <c r="D35" t="s">
        <v>37</v>
      </c>
      <c r="F35" s="38"/>
    </row>
    <row r="36" spans="3:6" x14ac:dyDescent="0.25">
      <c r="C36" s="3"/>
      <c r="D36" t="s">
        <v>24</v>
      </c>
      <c r="F36" s="38"/>
    </row>
    <row r="37" spans="3:6" x14ac:dyDescent="0.25">
      <c r="C37" s="3"/>
      <c r="D37" t="s">
        <v>38</v>
      </c>
      <c r="F37" s="38"/>
    </row>
    <row r="38" spans="3:6" x14ac:dyDescent="0.25">
      <c r="D38" t="s">
        <v>39</v>
      </c>
    </row>
    <row r="39" spans="3:6" x14ac:dyDescent="0.25">
      <c r="C39" s="3"/>
      <c r="D39" t="s">
        <v>40</v>
      </c>
    </row>
    <row r="40" spans="3:6" x14ac:dyDescent="0.25">
      <c r="C40" s="3" t="s">
        <v>29</v>
      </c>
    </row>
    <row r="41" spans="3:6" x14ac:dyDescent="0.25">
      <c r="C41" s="3"/>
    </row>
    <row r="42" spans="3:6" ht="30" x14ac:dyDescent="0.25">
      <c r="C42" s="3"/>
      <c r="D42" s="5" t="s">
        <v>41</v>
      </c>
      <c r="F42" s="40" t="s">
        <v>112</v>
      </c>
    </row>
    <row r="43" spans="3:6" ht="18" x14ac:dyDescent="0.35">
      <c r="C43" s="3"/>
      <c r="D43" t="s">
        <v>42</v>
      </c>
    </row>
    <row r="44" spans="3:6" ht="18" x14ac:dyDescent="0.35">
      <c r="C44" s="3"/>
      <c r="D44" t="s">
        <v>43</v>
      </c>
    </row>
    <row r="45" spans="3:6" ht="18" x14ac:dyDescent="0.35">
      <c r="C45" s="3"/>
      <c r="D45" t="s">
        <v>44</v>
      </c>
    </row>
    <row r="46" spans="3:6" ht="18" x14ac:dyDescent="0.35">
      <c r="C46" s="3"/>
      <c r="D46" t="s">
        <v>45</v>
      </c>
    </row>
    <row r="47" spans="3:6" x14ac:dyDescent="0.25">
      <c r="C47" s="3" t="s">
        <v>27</v>
      </c>
      <c r="D47" t="s">
        <v>46</v>
      </c>
    </row>
    <row r="48" spans="3:6" x14ac:dyDescent="0.25">
      <c r="C48" s="3" t="s">
        <v>29</v>
      </c>
    </row>
    <row r="49" spans="3:7" x14ac:dyDescent="0.25">
      <c r="C49" s="3"/>
      <c r="D49" t="s">
        <v>104</v>
      </c>
    </row>
    <row r="50" spans="3:7" ht="18" x14ac:dyDescent="0.35">
      <c r="C50" s="3"/>
      <c r="D50" t="s">
        <v>47</v>
      </c>
    </row>
    <row r="51" spans="3:7" ht="18" x14ac:dyDescent="0.35">
      <c r="C51" s="3"/>
      <c r="D51" t="s">
        <v>48</v>
      </c>
      <c r="F51" s="38"/>
      <c r="G51" s="3"/>
    </row>
    <row r="52" spans="3:7" ht="32.25" x14ac:dyDescent="0.25">
      <c r="C52" s="3" t="s">
        <v>27</v>
      </c>
      <c r="D52" t="s">
        <v>105</v>
      </c>
      <c r="F52" s="37" t="s">
        <v>71</v>
      </c>
      <c r="G52" s="3"/>
    </row>
    <row r="53" spans="3:7" x14ac:dyDescent="0.25">
      <c r="D53" t="s">
        <v>33</v>
      </c>
      <c r="F53" s="38"/>
    </row>
    <row r="54" spans="3:7" x14ac:dyDescent="0.25">
      <c r="C54" s="3" t="s">
        <v>29</v>
      </c>
      <c r="F54" s="38"/>
    </row>
    <row r="55" spans="3:7" x14ac:dyDescent="0.25">
      <c r="D55" s="5" t="s">
        <v>49</v>
      </c>
      <c r="F55" s="41" t="s">
        <v>138</v>
      </c>
    </row>
    <row r="56" spans="3:7" ht="46.5" x14ac:dyDescent="0.35">
      <c r="C56" s="3" t="s">
        <v>27</v>
      </c>
      <c r="D56" t="s">
        <v>50</v>
      </c>
      <c r="F56" s="36" t="s">
        <v>72</v>
      </c>
    </row>
    <row r="57" spans="3:7" ht="31.5" x14ac:dyDescent="0.35">
      <c r="C57" s="3"/>
      <c r="D57" t="s">
        <v>51</v>
      </c>
      <c r="E57" s="8"/>
      <c r="F57" s="37" t="s">
        <v>73</v>
      </c>
    </row>
    <row r="58" spans="3:7" ht="31.5" x14ac:dyDescent="0.35">
      <c r="C58" s="3" t="s">
        <v>52</v>
      </c>
      <c r="D58" t="s">
        <v>53</v>
      </c>
      <c r="E58" s="8"/>
      <c r="F58" s="37" t="s">
        <v>74</v>
      </c>
    </row>
    <row r="59" spans="3:7" ht="18" x14ac:dyDescent="0.35">
      <c r="C59" s="3"/>
      <c r="D59" t="s">
        <v>54</v>
      </c>
      <c r="E59" s="8"/>
    </row>
    <row r="60" spans="3:7" ht="18" x14ac:dyDescent="0.35">
      <c r="C60" s="3" t="s">
        <v>34</v>
      </c>
      <c r="D60" t="s">
        <v>55</v>
      </c>
      <c r="E60" s="8"/>
    </row>
    <row r="61" spans="3:7" x14ac:dyDescent="0.25">
      <c r="D61" t="s">
        <v>56</v>
      </c>
      <c r="F61" s="38"/>
    </row>
    <row r="62" spans="3:7" x14ac:dyDescent="0.25">
      <c r="D62" t="s">
        <v>57</v>
      </c>
      <c r="F62" s="38"/>
    </row>
    <row r="63" spans="3:7" x14ac:dyDescent="0.25">
      <c r="C63" s="3" t="s">
        <v>27</v>
      </c>
      <c r="D63" t="s">
        <v>58</v>
      </c>
      <c r="F63" s="38"/>
    </row>
    <row r="64" spans="3:7" x14ac:dyDescent="0.25">
      <c r="D64" t="s">
        <v>59</v>
      </c>
      <c r="F64" s="38"/>
    </row>
    <row r="65" spans="3:6" x14ac:dyDescent="0.25">
      <c r="D65" t="s">
        <v>60</v>
      </c>
      <c r="F65" s="38"/>
    </row>
    <row r="66" spans="3:6" x14ac:dyDescent="0.25">
      <c r="C66" s="3" t="s">
        <v>52</v>
      </c>
      <c r="D66" t="s">
        <v>131</v>
      </c>
      <c r="F66" s="38"/>
    </row>
    <row r="67" spans="3:6" x14ac:dyDescent="0.25">
      <c r="C67" s="3"/>
      <c r="D67" t="s">
        <v>67</v>
      </c>
      <c r="F67" s="38"/>
    </row>
    <row r="68" spans="3:6" x14ac:dyDescent="0.25">
      <c r="C68" s="3"/>
      <c r="D68" t="s">
        <v>62</v>
      </c>
      <c r="F68" s="38"/>
    </row>
    <row r="69" spans="3:6" x14ac:dyDescent="0.25">
      <c r="C69" s="3" t="s">
        <v>34</v>
      </c>
      <c r="D69" t="s">
        <v>61</v>
      </c>
      <c r="F69" s="38"/>
    </row>
    <row r="70" spans="3:6" x14ac:dyDescent="0.25">
      <c r="D70" t="s">
        <v>62</v>
      </c>
      <c r="F70" s="38"/>
    </row>
    <row r="71" spans="3:6" x14ac:dyDescent="0.25">
      <c r="C71" s="3" t="s">
        <v>29</v>
      </c>
      <c r="F71" s="38"/>
    </row>
    <row r="72" spans="3:6" x14ac:dyDescent="0.25">
      <c r="D72" t="s">
        <v>63</v>
      </c>
      <c r="F72" s="38"/>
    </row>
    <row r="73" spans="3:6" x14ac:dyDescent="0.25">
      <c r="D73" t="s">
        <v>64</v>
      </c>
      <c r="F73" s="38"/>
    </row>
    <row r="74" spans="3:6" x14ac:dyDescent="0.25">
      <c r="C74" s="3"/>
      <c r="F74" s="38"/>
    </row>
    <row r="75" spans="3:6" x14ac:dyDescent="0.25">
      <c r="F75" s="38"/>
    </row>
    <row r="77" spans="3:6" x14ac:dyDescent="0.25">
      <c r="D77" s="5" t="s">
        <v>65</v>
      </c>
    </row>
    <row r="78" spans="3:6" ht="30" x14ac:dyDescent="0.25">
      <c r="C78" s="3" t="s">
        <v>27</v>
      </c>
      <c r="D78" t="s">
        <v>113</v>
      </c>
      <c r="F78" s="36" t="s">
        <v>127</v>
      </c>
    </row>
    <row r="79" spans="3:6" x14ac:dyDescent="0.25">
      <c r="C79" s="3"/>
      <c r="D79" t="s">
        <v>114</v>
      </c>
    </row>
    <row r="80" spans="3:6" x14ac:dyDescent="0.25">
      <c r="D80" t="s">
        <v>33</v>
      </c>
    </row>
    <row r="81" spans="3:6" x14ac:dyDescent="0.25">
      <c r="C81" s="3" t="s">
        <v>29</v>
      </c>
    </row>
    <row r="82" spans="3:6" x14ac:dyDescent="0.25">
      <c r="C82" s="3" t="s">
        <v>27</v>
      </c>
      <c r="D82" t="s">
        <v>108</v>
      </c>
    </row>
    <row r="83" spans="3:6" ht="30" x14ac:dyDescent="0.25">
      <c r="C83" s="3"/>
      <c r="D83" t="s">
        <v>66</v>
      </c>
      <c r="F83" s="36" t="s">
        <v>122</v>
      </c>
    </row>
    <row r="84" spans="3:6" x14ac:dyDescent="0.25">
      <c r="C84" s="3"/>
      <c r="D84" t="s">
        <v>67</v>
      </c>
    </row>
    <row r="85" spans="3:6" x14ac:dyDescent="0.25">
      <c r="C85" s="3" t="s">
        <v>52</v>
      </c>
      <c r="D85" t="s">
        <v>115</v>
      </c>
    </row>
    <row r="86" spans="3:6" ht="62.25" x14ac:dyDescent="0.25">
      <c r="D86" t="s">
        <v>68</v>
      </c>
      <c r="F86" s="36" t="s">
        <v>123</v>
      </c>
    </row>
    <row r="87" spans="3:6" x14ac:dyDescent="0.25">
      <c r="C87" s="3" t="s">
        <v>34</v>
      </c>
      <c r="D87" t="s">
        <v>124</v>
      </c>
    </row>
    <row r="88" spans="3:6" ht="45" x14ac:dyDescent="0.25">
      <c r="C88" s="3"/>
      <c r="D88" t="s">
        <v>69</v>
      </c>
      <c r="F88" s="36" t="s">
        <v>125</v>
      </c>
    </row>
    <row r="89" spans="3:6" x14ac:dyDescent="0.25">
      <c r="D89" t="s">
        <v>64</v>
      </c>
    </row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</sheetData>
  <pageMargins left="0.70866141732283472" right="0.70866141732283472" top="0.74803149606299213" bottom="0.74803149606299213" header="0.31496062992125984" footer="0.31496062992125984"/>
  <pageSetup paperSize="8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8"/>
  <sheetViews>
    <sheetView workbookViewId="0">
      <selection activeCell="P23" sqref="P23"/>
    </sheetView>
  </sheetViews>
  <sheetFormatPr defaultRowHeight="15" x14ac:dyDescent="0.25"/>
  <sheetData>
    <row r="3" spans="2:20" x14ac:dyDescent="0.25">
      <c r="B3" s="17">
        <v>0.52</v>
      </c>
      <c r="C3" s="12" t="s">
        <v>79</v>
      </c>
    </row>
    <row r="4" spans="2:20" x14ac:dyDescent="0.25">
      <c r="B4" s="14">
        <v>1.4</v>
      </c>
      <c r="C4" s="13" t="s">
        <v>80</v>
      </c>
    </row>
    <row r="5" spans="2:20" x14ac:dyDescent="0.25">
      <c r="B5" s="15">
        <v>387950</v>
      </c>
      <c r="C5" t="s">
        <v>84</v>
      </c>
    </row>
    <row r="6" spans="2:20" x14ac:dyDescent="0.25">
      <c r="B6" s="15">
        <v>567000</v>
      </c>
      <c r="C6" t="s">
        <v>85</v>
      </c>
    </row>
    <row r="7" spans="2:20" x14ac:dyDescent="0.25">
      <c r="B7" s="16">
        <v>0.3</v>
      </c>
      <c r="C7" t="s">
        <v>75</v>
      </c>
    </row>
    <row r="8" spans="2:20" x14ac:dyDescent="0.25">
      <c r="B8" t="s">
        <v>86</v>
      </c>
    </row>
    <row r="9" spans="2:20" x14ac:dyDescent="0.25">
      <c r="B9" t="s">
        <v>81</v>
      </c>
      <c r="C9">
        <v>35</v>
      </c>
      <c r="D9">
        <f t="shared" ref="D9:T9" si="0">(1-$B$7)*$C$9+$B$7*C11</f>
        <v>55.358542883270971</v>
      </c>
      <c r="E9">
        <f t="shared" si="0"/>
        <v>62.811177041592899</v>
      </c>
      <c r="F9">
        <f t="shared" si="0"/>
        <v>65.539356372316348</v>
      </c>
      <c r="G9">
        <f t="shared" si="0"/>
        <v>66.538058616713442</v>
      </c>
      <c r="H9">
        <f t="shared" si="0"/>
        <v>66.903652682225015</v>
      </c>
      <c r="I9">
        <f t="shared" si="0"/>
        <v>67.037485385102286</v>
      </c>
      <c r="J9">
        <f t="shared" si="0"/>
        <v>67.086477406716142</v>
      </c>
      <c r="K9">
        <f t="shared" si="0"/>
        <v>67.104411873630511</v>
      </c>
      <c r="L9">
        <f t="shared" si="0"/>
        <v>67.110977128398673</v>
      </c>
      <c r="M9">
        <f t="shared" si="0"/>
        <v>67.113380465524699</v>
      </c>
      <c r="N9">
        <f t="shared" si="0"/>
        <v>67.114260253064629</v>
      </c>
      <c r="O9">
        <f t="shared" si="0"/>
        <v>67.114582316127269</v>
      </c>
      <c r="P9">
        <f t="shared" si="0"/>
        <v>67.11470021347364</v>
      </c>
      <c r="Q9">
        <f t="shared" si="0"/>
        <v>67.114743372053084</v>
      </c>
      <c r="R9">
        <f t="shared" si="0"/>
        <v>67.114759171076884</v>
      </c>
      <c r="S9">
        <f t="shared" si="0"/>
        <v>67.114764954611843</v>
      </c>
      <c r="T9">
        <f t="shared" si="0"/>
        <v>67.114767071785479</v>
      </c>
    </row>
    <row r="10" spans="2:20" x14ac:dyDescent="0.25">
      <c r="B10" t="s">
        <v>82</v>
      </c>
      <c r="C10" s="11">
        <f>((C9+273.14)/$B$3)*(($B$6/$B$5)^(($B$4-1)/$B$4)-1)</f>
        <v>67.861809610903236</v>
      </c>
      <c r="D10" s="11">
        <f>((D9+273.14)/$B$3)*(($B$6/$B$5)^(($B$4-1)/$B$4)-1)</f>
        <v>72.345380588705353</v>
      </c>
      <c r="E10" s="11">
        <f t="shared" ref="E10:T10" si="1">((E9+273.14)/$B$3)*(($B$6/$B$5)^(($B$4-1)/$B$4)-1)</f>
        <v>73.986677532794914</v>
      </c>
      <c r="F10" s="11">
        <f t="shared" si="1"/>
        <v>74.58750568339515</v>
      </c>
      <c r="G10" s="11">
        <f t="shared" si="1"/>
        <v>74.807450324036594</v>
      </c>
      <c r="H10" s="11">
        <f t="shared" si="1"/>
        <v>74.887965268115991</v>
      </c>
      <c r="I10" s="11">
        <f t="shared" si="1"/>
        <v>74.917439303951554</v>
      </c>
      <c r="J10" s="11">
        <f t="shared" si="1"/>
        <v>74.928228838718908</v>
      </c>
      <c r="K10" s="11">
        <f t="shared" si="1"/>
        <v>74.932178554365095</v>
      </c>
      <c r="L10" s="11">
        <f t="shared" si="1"/>
        <v>74.933624423350352</v>
      </c>
      <c r="M10" s="11">
        <f t="shared" si="1"/>
        <v>74.934153711357368</v>
      </c>
      <c r="N10" s="11">
        <f t="shared" si="1"/>
        <v>74.934347467359615</v>
      </c>
      <c r="O10" s="11">
        <f t="shared" si="1"/>
        <v>74.93441839545153</v>
      </c>
      <c r="P10" s="11">
        <f t="shared" si="1"/>
        <v>74.934444360036693</v>
      </c>
      <c r="Q10" s="11">
        <f t="shared" si="1"/>
        <v>74.934453864869894</v>
      </c>
      <c r="R10" s="11">
        <f t="shared" si="1"/>
        <v>74.93445734429595</v>
      </c>
      <c r="S10" s="11">
        <f t="shared" si="1"/>
        <v>74.934458618006417</v>
      </c>
      <c r="T10" s="11">
        <f t="shared" si="1"/>
        <v>74.934459084272518</v>
      </c>
    </row>
    <row r="11" spans="2:20" x14ac:dyDescent="0.25">
      <c r="B11" t="s">
        <v>83</v>
      </c>
      <c r="C11" s="11">
        <f>C9+C10</f>
        <v>102.86180961090324</v>
      </c>
      <c r="D11" s="11">
        <f t="shared" ref="D11:T11" si="2">D9+D10</f>
        <v>127.70392347197632</v>
      </c>
      <c r="E11" s="11">
        <f t="shared" si="2"/>
        <v>136.79785457438783</v>
      </c>
      <c r="F11" s="11">
        <f t="shared" si="2"/>
        <v>140.12686205571151</v>
      </c>
      <c r="G11" s="11">
        <f t="shared" si="2"/>
        <v>141.34550894075005</v>
      </c>
      <c r="H11" s="11">
        <f t="shared" si="2"/>
        <v>141.79161795034099</v>
      </c>
      <c r="I11" s="11">
        <f t="shared" si="2"/>
        <v>141.95492468905383</v>
      </c>
      <c r="J11" s="11">
        <f t="shared" si="2"/>
        <v>142.01470624543504</v>
      </c>
      <c r="K11" s="11">
        <f t="shared" si="2"/>
        <v>142.03659042799561</v>
      </c>
      <c r="L11" s="11">
        <f t="shared" si="2"/>
        <v>142.04460155174903</v>
      </c>
      <c r="M11" s="11">
        <f t="shared" si="2"/>
        <v>142.04753417688207</v>
      </c>
      <c r="N11" s="11">
        <f t="shared" si="2"/>
        <v>142.04860772042423</v>
      </c>
      <c r="O11" s="11">
        <f t="shared" si="2"/>
        <v>142.0490007115788</v>
      </c>
      <c r="P11" s="11">
        <f t="shared" si="2"/>
        <v>142.04914457351032</v>
      </c>
      <c r="Q11" s="11">
        <f t="shared" si="2"/>
        <v>142.04919723692296</v>
      </c>
      <c r="R11" s="11">
        <f t="shared" si="2"/>
        <v>142.04921651537285</v>
      </c>
      <c r="S11" s="11">
        <f t="shared" si="2"/>
        <v>142.04922357261825</v>
      </c>
      <c r="T11" s="11">
        <f t="shared" si="2"/>
        <v>142.04922615605801</v>
      </c>
    </row>
    <row r="13" spans="2:20" x14ac:dyDescent="0.25">
      <c r="B13" s="16">
        <v>0.35</v>
      </c>
      <c r="C13" t="s">
        <v>75</v>
      </c>
    </row>
    <row r="14" spans="2:20" x14ac:dyDescent="0.25">
      <c r="B14" t="s">
        <v>76</v>
      </c>
    </row>
    <row r="15" spans="2:20" x14ac:dyDescent="0.25">
      <c r="B15" t="s">
        <v>81</v>
      </c>
      <c r="C15">
        <v>35</v>
      </c>
      <c r="D15">
        <f t="shared" ref="D15:T15" si="3">(1-$B$13)*$C$9+$B$13*C17</f>
        <v>58.8</v>
      </c>
      <c r="E15">
        <f t="shared" si="3"/>
        <v>67.13</v>
      </c>
      <c r="F15">
        <f t="shared" si="3"/>
        <v>70.045500000000004</v>
      </c>
      <c r="G15">
        <f t="shared" si="3"/>
        <v>71.065924999999993</v>
      </c>
      <c r="H15">
        <f t="shared" si="3"/>
        <v>71.423073749999986</v>
      </c>
      <c r="I15">
        <f t="shared" si="3"/>
        <v>71.548075812500002</v>
      </c>
      <c r="J15">
        <f t="shared" si="3"/>
        <v>71.591826534375002</v>
      </c>
      <c r="K15">
        <f t="shared" si="3"/>
        <v>71.607139287031245</v>
      </c>
      <c r="L15">
        <f t="shared" si="3"/>
        <v>71.612498750460929</v>
      </c>
      <c r="M15">
        <f t="shared" si="3"/>
        <v>71.614374562661325</v>
      </c>
      <c r="N15">
        <f t="shared" si="3"/>
        <v>71.61503109693146</v>
      </c>
      <c r="O15">
        <f t="shared" si="3"/>
        <v>71.615260883925998</v>
      </c>
      <c r="P15">
        <f t="shared" si="3"/>
        <v>71.615341309374088</v>
      </c>
      <c r="Q15">
        <f t="shared" si="3"/>
        <v>71.615369458280924</v>
      </c>
      <c r="R15">
        <f t="shared" si="3"/>
        <v>71.615379310398311</v>
      </c>
      <c r="S15">
        <f t="shared" si="3"/>
        <v>71.615382758639413</v>
      </c>
      <c r="T15">
        <f t="shared" si="3"/>
        <v>71.61538396552379</v>
      </c>
    </row>
    <row r="16" spans="2:20" x14ac:dyDescent="0.25">
      <c r="B16" t="s">
        <v>82</v>
      </c>
      <c r="C16" s="18">
        <f>103-35</f>
        <v>68</v>
      </c>
      <c r="D16" s="11">
        <f>C16</f>
        <v>68</v>
      </c>
      <c r="E16" s="11">
        <f t="shared" ref="E16:T16" si="4">D16</f>
        <v>68</v>
      </c>
      <c r="F16" s="11">
        <f t="shared" si="4"/>
        <v>68</v>
      </c>
      <c r="G16" s="11">
        <f t="shared" si="4"/>
        <v>68</v>
      </c>
      <c r="H16" s="11">
        <f t="shared" si="4"/>
        <v>68</v>
      </c>
      <c r="I16" s="11">
        <f t="shared" si="4"/>
        <v>68</v>
      </c>
      <c r="J16" s="11">
        <f t="shared" si="4"/>
        <v>68</v>
      </c>
      <c r="K16" s="11">
        <f t="shared" si="4"/>
        <v>68</v>
      </c>
      <c r="L16" s="11">
        <f t="shared" si="4"/>
        <v>68</v>
      </c>
      <c r="M16" s="11">
        <f t="shared" si="4"/>
        <v>68</v>
      </c>
      <c r="N16" s="11">
        <f t="shared" si="4"/>
        <v>68</v>
      </c>
      <c r="O16" s="11">
        <f t="shared" si="4"/>
        <v>68</v>
      </c>
      <c r="P16" s="11">
        <f t="shared" si="4"/>
        <v>68</v>
      </c>
      <c r="Q16" s="11">
        <f t="shared" si="4"/>
        <v>68</v>
      </c>
      <c r="R16" s="11">
        <f t="shared" si="4"/>
        <v>68</v>
      </c>
      <c r="S16" s="11">
        <f t="shared" si="4"/>
        <v>68</v>
      </c>
      <c r="T16" s="11">
        <f t="shared" si="4"/>
        <v>68</v>
      </c>
    </row>
    <row r="17" spans="2:20" x14ac:dyDescent="0.25">
      <c r="B17" t="s">
        <v>83</v>
      </c>
      <c r="C17" s="11">
        <f>C15+C16</f>
        <v>103</v>
      </c>
      <c r="D17" s="11">
        <f t="shared" ref="D17:T17" si="5">D15+D16</f>
        <v>126.8</v>
      </c>
      <c r="E17" s="11">
        <f t="shared" si="5"/>
        <v>135.13</v>
      </c>
      <c r="F17" s="11">
        <f t="shared" si="5"/>
        <v>138.0455</v>
      </c>
      <c r="G17" s="11">
        <f t="shared" si="5"/>
        <v>139.06592499999999</v>
      </c>
      <c r="H17" s="11">
        <f t="shared" si="5"/>
        <v>139.42307374999999</v>
      </c>
      <c r="I17" s="11">
        <f t="shared" si="5"/>
        <v>139.5480758125</v>
      </c>
      <c r="J17" s="11">
        <f t="shared" si="5"/>
        <v>139.591826534375</v>
      </c>
      <c r="K17" s="11">
        <f t="shared" si="5"/>
        <v>139.60713928703126</v>
      </c>
      <c r="L17" s="11">
        <f t="shared" si="5"/>
        <v>139.61249875046093</v>
      </c>
      <c r="M17" s="11">
        <f t="shared" si="5"/>
        <v>139.61437456266134</v>
      </c>
      <c r="N17" s="11">
        <f t="shared" si="5"/>
        <v>139.61503109693146</v>
      </c>
      <c r="O17" s="11">
        <f t="shared" si="5"/>
        <v>139.615260883926</v>
      </c>
      <c r="P17" s="11">
        <f t="shared" si="5"/>
        <v>139.61534130937409</v>
      </c>
      <c r="Q17" s="11">
        <f t="shared" si="5"/>
        <v>139.61536945828092</v>
      </c>
      <c r="R17" s="11">
        <f t="shared" si="5"/>
        <v>139.61537931039831</v>
      </c>
      <c r="S17" s="11">
        <f t="shared" si="5"/>
        <v>139.61538275863941</v>
      </c>
      <c r="T17" s="11">
        <f t="shared" si="5"/>
        <v>139.61538396552379</v>
      </c>
    </row>
    <row r="21" spans="2:20" x14ac:dyDescent="0.25">
      <c r="B21" t="s">
        <v>87</v>
      </c>
    </row>
    <row r="22" spans="2:20" x14ac:dyDescent="0.25">
      <c r="B22" t="s">
        <v>88</v>
      </c>
    </row>
    <row r="24" spans="2:20" x14ac:dyDescent="0.25">
      <c r="B24" t="s">
        <v>89</v>
      </c>
    </row>
    <row r="25" spans="2:20" x14ac:dyDescent="0.25">
      <c r="B25" t="s">
        <v>90</v>
      </c>
    </row>
    <row r="27" spans="2:20" x14ac:dyDescent="0.25">
      <c r="B27" t="s">
        <v>77</v>
      </c>
      <c r="I27" s="7"/>
    </row>
    <row r="28" spans="2:20" x14ac:dyDescent="0.25">
      <c r="B2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6" baseType="lpstr">
      <vt:lpstr>Diagram</vt:lpstr>
      <vt:lpstr>ASC algorithm 24-2-'17</vt:lpstr>
      <vt:lpstr>ASC algorithm</vt:lpstr>
      <vt:lpstr>Temperature</vt:lpstr>
      <vt:lpstr>Blad3</vt:lpstr>
      <vt:lpstr>Diagram!Afdrukbereik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2017-02-27T11:47:11Z</dcterms:modified>
</cp:coreProperties>
</file>