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erson.cordero\Desktop\"/>
    </mc:Choice>
  </mc:AlternateContent>
  <xr:revisionPtr revIDLastSave="0" documentId="13_ncr:1_{8909E332-CBE2-437C-89E3-26713FCDB65B}" xr6:coauthVersionLast="47" xr6:coauthVersionMax="47" xr10:uidLastSave="{00000000-0000-0000-0000-000000000000}"/>
  <bookViews>
    <workbookView xWindow="-120" yWindow="-120" windowWidth="20730" windowHeight="11040" xr2:uid="{EFB56C57-6FAC-403C-9CB2-4610B84C4762}"/>
  </bookViews>
  <sheets>
    <sheet name="Hoja1 (2)" sheetId="2" r:id="rId1"/>
    <sheet name="Hoja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9" i="2" l="1"/>
  <c r="I7" i="2"/>
  <c r="H7" i="2"/>
  <c r="K7" i="2" s="1"/>
  <c r="I6" i="2"/>
  <c r="H6" i="2"/>
  <c r="K6" i="2" s="1"/>
  <c r="H5" i="2"/>
  <c r="J5" i="2" s="1"/>
  <c r="I4" i="2"/>
  <c r="F4" i="2"/>
  <c r="E4" i="2"/>
  <c r="H4" i="2" s="1"/>
  <c r="H8" i="2" s="1"/>
  <c r="K14" i="1"/>
  <c r="I14" i="1"/>
  <c r="H14" i="1"/>
  <c r="I8" i="1"/>
  <c r="I6" i="1"/>
  <c r="I7" i="1"/>
  <c r="I9" i="1"/>
  <c r="I10" i="1"/>
  <c r="I11" i="1"/>
  <c r="I5" i="1"/>
  <c r="I4" i="1"/>
  <c r="F4" i="1"/>
  <c r="E4" i="1"/>
  <c r="H5" i="1"/>
  <c r="K5" i="1" s="1"/>
  <c r="H7" i="1"/>
  <c r="J13" i="1" s="1"/>
  <c r="H8" i="1"/>
  <c r="H9" i="1"/>
  <c r="K9" i="1" s="1"/>
  <c r="H10" i="1"/>
  <c r="K10" i="1" s="1"/>
  <c r="H11" i="1"/>
  <c r="K11" i="1" s="1"/>
  <c r="K13" i="1"/>
  <c r="H6" i="1"/>
  <c r="I8" i="2" l="1"/>
  <c r="I5" i="2"/>
  <c r="J7" i="2"/>
  <c r="L5" i="2"/>
  <c r="K5" i="2"/>
  <c r="M5" i="2" s="1"/>
  <c r="J6" i="2"/>
  <c r="L7" i="2"/>
  <c r="M7" i="2" s="1"/>
  <c r="H4" i="1"/>
  <c r="L13" i="1"/>
  <c r="M13" i="1" s="1"/>
  <c r="J12" i="1"/>
  <c r="J6" i="1"/>
  <c r="J5" i="1"/>
  <c r="K12" i="1"/>
  <c r="K7" i="1"/>
  <c r="J11" i="1"/>
  <c r="K6" i="1"/>
  <c r="J8" i="1"/>
  <c r="L8" i="1" s="1"/>
  <c r="J7" i="1"/>
  <c r="J10" i="1"/>
  <c r="L10" i="1" s="1"/>
  <c r="J9" i="1"/>
  <c r="K8" i="1"/>
  <c r="L6" i="2" l="1"/>
  <c r="M6" i="2" s="1"/>
  <c r="M8" i="2" s="1"/>
  <c r="K8" i="2"/>
  <c r="L8" i="2"/>
  <c r="J8" i="2"/>
  <c r="J14" i="1"/>
  <c r="L5" i="1"/>
  <c r="L6" i="1"/>
  <c r="M6" i="1" s="1"/>
  <c r="M8" i="1"/>
  <c r="L7" i="1"/>
  <c r="M7" i="1" s="1"/>
  <c r="L12" i="1"/>
  <c r="M12" i="1" s="1"/>
  <c r="L11" i="1"/>
  <c r="M11" i="1" s="1"/>
  <c r="M10" i="1"/>
  <c r="L9" i="1"/>
  <c r="M9" i="1" s="1"/>
  <c r="M5" i="1" l="1"/>
  <c r="M14" i="1" s="1"/>
  <c r="L14" i="1"/>
</calcChain>
</file>

<file path=xl/sharedStrings.xml><?xml version="1.0" encoding="utf-8"?>
<sst xmlns="http://schemas.openxmlformats.org/spreadsheetml/2006/main" count="57" uniqueCount="37">
  <si>
    <t>Origen</t>
  </si>
  <si>
    <t>Destino</t>
  </si>
  <si>
    <t>Viaje</t>
  </si>
  <si>
    <t>lat</t>
  </si>
  <si>
    <t>long</t>
  </si>
  <si>
    <t>Distancia</t>
  </si>
  <si>
    <t>Costo</t>
  </si>
  <si>
    <t>Combustible</t>
  </si>
  <si>
    <t>IVA</t>
  </si>
  <si>
    <t>Ganancia</t>
  </si>
  <si>
    <t>-33.391469, -70.794561</t>
  </si>
  <si>
    <t>-33.364226, -70.507779</t>
  </si>
  <si>
    <t>inicio</t>
  </si>
  <si>
    <t>Distancia2</t>
  </si>
  <si>
    <t>Distancia entre Viajes</t>
  </si>
  <si>
    <t>Costo de cada viaje</t>
  </si>
  <si>
    <t>Combustible Gastado</t>
  </si>
  <si>
    <t>Iva</t>
  </si>
  <si>
    <t>Variables</t>
  </si>
  <si>
    <t>costo_mt</t>
  </si>
  <si>
    <t>rendimiento_vehiculo</t>
  </si>
  <si>
    <t>valor_combustible</t>
  </si>
  <si>
    <t>estanque_combustible</t>
  </si>
  <si>
    <t>Explicacion</t>
  </si>
  <si>
    <t>Concepto</t>
  </si>
  <si>
    <t>formula</t>
  </si>
  <si>
    <t>¿Como se calcula?</t>
  </si>
  <si>
    <t>Costo de cada mt, utilizado para calcular costo de viajes.</t>
  </si>
  <si>
    <t>Rendimiento de cada vehiculo, utilizado para calcular rendimiento de viajes.</t>
  </si>
  <si>
    <t>Valor del combustible al momento de la carga, utilizado para calcular valor de viajes.</t>
  </si>
  <si>
    <t>capacidad de estanque de combustible, utilizado solo en la configuracion inicial.</t>
  </si>
  <si>
    <t>Teorema de pitagoras para calcular con las latitudes y longitudes, de inicio y fin del viaje.</t>
  </si>
  <si>
    <t>Teorema de pitagoras para calcular con las latitudes y longitudes, del fin del viaje anterior, y en inicio del viaje actual.</t>
  </si>
  <si>
    <t>Distancia * costo_mt</t>
  </si>
  <si>
    <t>(Distancia/rendimiento_vehiculo)*valor_combustible</t>
  </si>
  <si>
    <t>Costo de cada viaje *0,19</t>
  </si>
  <si>
    <t>Costo de cada viaje-combustible gastado-Iva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</si>
</sst>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$&quot;* #,##0_ ;_ &quot;$&quot;* \-#,##0_ ;_ &quot;$&quot;* &quot;-&quot;_ ;_ @_ "/>
    <numFmt numFmtId="164" formatCode="#,##0.000000"/>
    <numFmt numFmtId="165" formatCode="#,##0.0000000"/>
    <numFmt numFmtId="166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rgb="FF202124"/>
      <name val="Roboto"/>
    </font>
    <font>
      <sz val="11"/>
      <color theme="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2" fillId="0" borderId="0" xfId="0" applyFont="1" applyAlignment="1">
      <alignment horizontal="left" vertical="center" wrapText="1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42" fontId="0" fillId="0" borderId="1" xfId="1" applyFont="1" applyBorder="1"/>
    <xf numFmtId="42" fontId="0" fillId="0" borderId="1" xfId="0" applyNumberFormat="1" applyBorder="1"/>
    <xf numFmtId="0" fontId="0" fillId="0" borderId="1" xfId="0" applyBorder="1" applyAlignment="1">
      <alignment horizontal="center"/>
    </xf>
    <xf numFmtId="166" fontId="0" fillId="0" borderId="0" xfId="0" applyNumberFormat="1"/>
    <xf numFmtId="166" fontId="0" fillId="0" borderId="1" xfId="0" applyNumberFormat="1" applyBorder="1" applyAlignment="1">
      <alignment horizontal="center"/>
    </xf>
    <xf numFmtId="42" fontId="0" fillId="0" borderId="1" xfId="1" applyFont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166" fontId="0" fillId="3" borderId="1" xfId="0" applyNumberFormat="1" applyFill="1" applyBorder="1" applyAlignment="1">
      <alignment horizontal="center"/>
    </xf>
    <xf numFmtId="42" fontId="0" fillId="3" borderId="1" xfId="1" applyFont="1" applyFill="1" applyBorder="1"/>
    <xf numFmtId="0" fontId="0" fillId="0" borderId="0" xfId="0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2">
    <cellStyle name="Moneda [0]" xfId="1" builtinId="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06FC16-1DAD-4F8D-8721-518ABDE2913E}">
  <dimension ref="B1:R15"/>
  <sheetViews>
    <sheetView tabSelected="1" topLeftCell="L1" workbookViewId="0">
      <selection activeCell="P3" sqref="P3:Q15"/>
    </sheetView>
  </sheetViews>
  <sheetFormatPr baseColWidth="10" defaultRowHeight="15" x14ac:dyDescent="0.25"/>
  <cols>
    <col min="2" max="2" width="5.85546875" bestFit="1" customWidth="1"/>
    <col min="3" max="4" width="11.42578125" style="1"/>
    <col min="5" max="5" width="12.28515625" style="1" bestFit="1" customWidth="1"/>
    <col min="6" max="6" width="11.42578125" style="1"/>
    <col min="7" max="7" width="2.28515625" customWidth="1"/>
    <col min="11" max="11" width="12.28515625" bestFit="1" customWidth="1"/>
    <col min="14" max="14" width="3" customWidth="1"/>
    <col min="15" max="15" width="10.7109375" bestFit="1" customWidth="1"/>
    <col min="16" max="16" width="23.7109375" style="1" customWidth="1"/>
    <col min="17" max="17" width="106.7109375" style="1" bestFit="1" customWidth="1"/>
    <col min="18" max="18" width="38.42578125" customWidth="1"/>
  </cols>
  <sheetData>
    <row r="1" spans="2:18" x14ac:dyDescent="0.25">
      <c r="H1">
        <v>602</v>
      </c>
    </row>
    <row r="2" spans="2:18" x14ac:dyDescent="0.25">
      <c r="C2" s="9" t="s">
        <v>0</v>
      </c>
      <c r="D2" s="9"/>
      <c r="E2" s="9" t="s">
        <v>1</v>
      </c>
      <c r="F2" s="9"/>
      <c r="H2">
        <v>1250</v>
      </c>
    </row>
    <row r="3" spans="2:18" x14ac:dyDescent="0.25">
      <c r="B3" s="2" t="s">
        <v>2</v>
      </c>
      <c r="C3" s="3" t="s">
        <v>3</v>
      </c>
      <c r="D3" s="3" t="s">
        <v>4</v>
      </c>
      <c r="E3" s="3" t="s">
        <v>3</v>
      </c>
      <c r="F3" s="3" t="s">
        <v>4</v>
      </c>
      <c r="H3" s="3" t="s">
        <v>5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  <c r="P3" s="19" t="s">
        <v>24</v>
      </c>
      <c r="Q3" s="19" t="s">
        <v>26</v>
      </c>
      <c r="R3" s="18" t="s">
        <v>25</v>
      </c>
    </row>
    <row r="4" spans="2:18" x14ac:dyDescent="0.25">
      <c r="B4" s="2" t="s">
        <v>12</v>
      </c>
      <c r="C4" s="13">
        <v>-32.781239999999997</v>
      </c>
      <c r="D4" s="13">
        <v>-70.610054000000005</v>
      </c>
      <c r="E4" s="13">
        <f>C4</f>
        <v>-32.781239999999997</v>
      </c>
      <c r="F4" s="13">
        <f>D4</f>
        <v>-70.610054000000005</v>
      </c>
      <c r="H4" s="11">
        <f>SQRT(((E4-C4)^2)+((D4-F4)^2))*111</f>
        <v>0</v>
      </c>
      <c r="I4" s="11">
        <f>SQRT(((E4-C4)^2)+((D4-F4)^2))*111</f>
        <v>0</v>
      </c>
      <c r="J4" s="3"/>
      <c r="K4" s="3"/>
      <c r="L4" s="3"/>
      <c r="M4" s="3"/>
      <c r="P4" s="3" t="s">
        <v>5</v>
      </c>
      <c r="Q4" s="3" t="s">
        <v>31</v>
      </c>
    </row>
    <row r="5" spans="2:18" x14ac:dyDescent="0.25">
      <c r="B5" s="2">
        <v>1</v>
      </c>
      <c r="C5" s="13">
        <v>-32.824534100000001</v>
      </c>
      <c r="D5" s="13">
        <v>-70.63</v>
      </c>
      <c r="E5" s="13">
        <v>-33.479999999999997</v>
      </c>
      <c r="F5" s="13">
        <v>-70.64</v>
      </c>
      <c r="H5" s="16">
        <f>SQRT(((E5-C5)^2)+((D5-F5)^2))*111</f>
        <v>72.76518166705705</v>
      </c>
      <c r="I5" s="16">
        <f>SQRT(((C5-E4)^2)+((F4-D5)^2))*111</f>
        <v>5.2911291228989796</v>
      </c>
      <c r="J5" s="17">
        <f>+H5*$H$1</f>
        <v>43804.639363568342</v>
      </c>
      <c r="K5" s="17">
        <f>(H5/14.3)*$H$2</f>
        <v>6360.5928030644272</v>
      </c>
      <c r="L5" s="7">
        <f>+J5*0.19</f>
        <v>8322.8814790779852</v>
      </c>
      <c r="M5" s="8">
        <f>+J5-K5-L5</f>
        <v>29121.165081425926</v>
      </c>
      <c r="P5" s="3" t="s">
        <v>14</v>
      </c>
      <c r="Q5" s="3" t="s">
        <v>32</v>
      </c>
    </row>
    <row r="6" spans="2:18" x14ac:dyDescent="0.25">
      <c r="B6" s="2">
        <v>2</v>
      </c>
      <c r="C6" s="14">
        <v>-33.451900999999999</v>
      </c>
      <c r="D6" s="14">
        <v>-70.646720000000002</v>
      </c>
      <c r="E6" s="14">
        <v>-33.559215000000002</v>
      </c>
      <c r="F6" s="15">
        <v>-70.630870999999999</v>
      </c>
      <c r="H6" s="11">
        <f>SQRT(((E6-C6)^2)+((D6-F6)^2))*111</f>
        <v>12.041062560108404</v>
      </c>
      <c r="I6" s="11">
        <f t="shared" ref="I6:I7" si="0">SQRT(((C6-E5)^2)+((F5-D6)^2))*111</f>
        <v>3.20694387673365</v>
      </c>
      <c r="J6" s="7">
        <f t="shared" ref="J6:J7" si="1">+H6*$H$1</f>
        <v>7248.7196611852596</v>
      </c>
      <c r="K6" s="7">
        <f t="shared" ref="K6:K7" si="2">(H6/14.3)*$H$2</f>
        <v>1052.5404335759094</v>
      </c>
      <c r="L6" s="7">
        <f t="shared" ref="L6:L7" si="3">+J6*0.19</f>
        <v>1377.2567356251993</v>
      </c>
      <c r="M6" s="8">
        <f t="shared" ref="M6:M7" si="4">+J6-K6-L6</f>
        <v>4818.9224919841508</v>
      </c>
      <c r="P6" s="3" t="s">
        <v>15</v>
      </c>
      <c r="Q6" s="3" t="s">
        <v>33</v>
      </c>
    </row>
    <row r="7" spans="2:18" x14ac:dyDescent="0.25">
      <c r="B7" s="2">
        <v>3</v>
      </c>
      <c r="C7" s="14">
        <v>-33.559469999999997</v>
      </c>
      <c r="D7" s="14">
        <v>-70.637783999999996</v>
      </c>
      <c r="E7" s="14">
        <v>-33.626817000000003</v>
      </c>
      <c r="F7" s="15">
        <v>-70.627666000000005</v>
      </c>
      <c r="H7" s="11">
        <f t="shared" ref="H7" si="5">SQRT(((E7-C7)^2)+((D7-F7)^2))*111</f>
        <v>7.5594115865521845</v>
      </c>
      <c r="I7" s="11">
        <f t="shared" si="0"/>
        <v>0.76786486615387606</v>
      </c>
      <c r="J7" s="7">
        <f t="shared" si="1"/>
        <v>4550.7657751044153</v>
      </c>
      <c r="K7" s="7">
        <f t="shared" si="2"/>
        <v>660.78772609721887</v>
      </c>
      <c r="L7" s="7">
        <f t="shared" si="3"/>
        <v>864.64549726983887</v>
      </c>
      <c r="M7" s="8">
        <f t="shared" si="4"/>
        <v>3025.3325517373573</v>
      </c>
      <c r="P7" s="3" t="s">
        <v>16</v>
      </c>
      <c r="Q7" s="3" t="s">
        <v>34</v>
      </c>
    </row>
    <row r="8" spans="2:18" x14ac:dyDescent="0.25">
      <c r="H8" s="11">
        <f>SUM(H4:H7)</f>
        <v>92.365655813717638</v>
      </c>
      <c r="I8" s="11">
        <f>SUM(I4:I7)</f>
        <v>9.2659378657865048</v>
      </c>
      <c r="J8" s="12">
        <f>SUM(J4:J7)</f>
        <v>55604.124799858022</v>
      </c>
      <c r="K8" s="12">
        <f>SUM(K4:K7)</f>
        <v>8073.9209627375558</v>
      </c>
      <c r="L8" s="12">
        <f>SUM(L4:L7)</f>
        <v>10564.783711973023</v>
      </c>
      <c r="M8" s="12">
        <f>SUM(M4:M7)</f>
        <v>36965.420125147437</v>
      </c>
      <c r="P8" s="3" t="s">
        <v>17</v>
      </c>
      <c r="Q8" s="3" t="s">
        <v>35</v>
      </c>
    </row>
    <row r="9" spans="2:18" x14ac:dyDescent="0.25">
      <c r="H9" s="10">
        <f>+H8+I8</f>
        <v>101.63159367950414</v>
      </c>
      <c r="P9" s="3" t="s">
        <v>9</v>
      </c>
      <c r="Q9" s="3" t="s">
        <v>36</v>
      </c>
    </row>
    <row r="10" spans="2:18" ht="25.5" x14ac:dyDescent="0.25">
      <c r="C10" s="4" t="s">
        <v>10</v>
      </c>
      <c r="E10" s="4" t="s">
        <v>11</v>
      </c>
    </row>
    <row r="11" spans="2:18" x14ac:dyDescent="0.25">
      <c r="P11" s="19" t="s">
        <v>18</v>
      </c>
      <c r="Q11" s="19" t="s">
        <v>23</v>
      </c>
    </row>
    <row r="12" spans="2:18" x14ac:dyDescent="0.25">
      <c r="P12" s="3" t="s">
        <v>19</v>
      </c>
      <c r="Q12" s="3" t="s">
        <v>27</v>
      </c>
    </row>
    <row r="13" spans="2:18" x14ac:dyDescent="0.25">
      <c r="P13" s="3" t="s">
        <v>20</v>
      </c>
      <c r="Q13" s="3" t="s">
        <v>28</v>
      </c>
    </row>
    <row r="14" spans="2:18" x14ac:dyDescent="0.25">
      <c r="P14" s="3" t="s">
        <v>21</v>
      </c>
      <c r="Q14" s="3" t="s">
        <v>29</v>
      </c>
    </row>
    <row r="15" spans="2:18" x14ac:dyDescent="0.25">
      <c r="P15" s="3" t="s">
        <v>22</v>
      </c>
      <c r="Q15" s="3" t="s">
        <v>30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F5FDC-0184-492D-97A6-E6B43D849528}">
  <dimension ref="B1:M16"/>
  <sheetViews>
    <sheetView topLeftCell="G1" workbookViewId="0">
      <selection activeCell="A8" sqref="A8:M11"/>
    </sheetView>
  </sheetViews>
  <sheetFormatPr baseColWidth="10" defaultRowHeight="15" x14ac:dyDescent="0.25"/>
  <cols>
    <col min="2" max="2" width="5.85546875" bestFit="1" customWidth="1"/>
    <col min="3" max="4" width="11.42578125" style="1"/>
    <col min="5" max="5" width="12.28515625" style="1" bestFit="1" customWidth="1"/>
    <col min="6" max="6" width="11.42578125" style="1"/>
    <col min="7" max="7" width="2.28515625" customWidth="1"/>
    <col min="11" max="11" width="12.28515625" bestFit="1" customWidth="1"/>
    <col min="14" max="14" width="3" customWidth="1"/>
    <col min="15" max="18" width="10.7109375" bestFit="1" customWidth="1"/>
  </cols>
  <sheetData>
    <row r="1" spans="2:13" x14ac:dyDescent="0.25">
      <c r="H1">
        <v>602</v>
      </c>
    </row>
    <row r="2" spans="2:13" x14ac:dyDescent="0.25">
      <c r="C2" s="9" t="s">
        <v>0</v>
      </c>
      <c r="D2" s="9"/>
      <c r="E2" s="9" t="s">
        <v>1</v>
      </c>
      <c r="F2" s="9"/>
      <c r="H2">
        <v>1250</v>
      </c>
    </row>
    <row r="3" spans="2:13" x14ac:dyDescent="0.25">
      <c r="B3" s="2" t="s">
        <v>2</v>
      </c>
      <c r="C3" s="3" t="s">
        <v>3</v>
      </c>
      <c r="D3" s="3" t="s">
        <v>4</v>
      </c>
      <c r="E3" s="3" t="s">
        <v>3</v>
      </c>
      <c r="F3" s="3" t="s">
        <v>4</v>
      </c>
      <c r="H3" s="3" t="s">
        <v>5</v>
      </c>
      <c r="I3" s="3" t="s">
        <v>13</v>
      </c>
      <c r="J3" s="3" t="s">
        <v>6</v>
      </c>
      <c r="K3" s="3" t="s">
        <v>7</v>
      </c>
      <c r="L3" s="3" t="s">
        <v>8</v>
      </c>
      <c r="M3" s="3" t="s">
        <v>9</v>
      </c>
    </row>
    <row r="4" spans="2:13" x14ac:dyDescent="0.25">
      <c r="B4" s="2" t="s">
        <v>12</v>
      </c>
      <c r="C4" s="13">
        <v>-32.781239999999997</v>
      </c>
      <c r="D4" s="13">
        <v>-70.610054000000005</v>
      </c>
      <c r="E4" s="13">
        <f>C4</f>
        <v>-32.781239999999997</v>
      </c>
      <c r="F4" s="13">
        <f>D4</f>
        <v>-70.610054000000005</v>
      </c>
      <c r="H4" s="11">
        <f>SQRT(((E4-C4)^2)+((D4-F4)^2))*111</f>
        <v>0</v>
      </c>
      <c r="I4" s="11">
        <f>SQRT(((E4-C4)^2)+((D4-F4)^2))*111</f>
        <v>0</v>
      </c>
      <c r="J4" s="3"/>
      <c r="K4" s="3"/>
      <c r="L4" s="3"/>
      <c r="M4" s="3"/>
    </row>
    <row r="5" spans="2:13" x14ac:dyDescent="0.25">
      <c r="B5" s="2">
        <v>1</v>
      </c>
      <c r="C5" s="13">
        <v>-32.824534100000001</v>
      </c>
      <c r="D5" s="13">
        <v>-70.63</v>
      </c>
      <c r="E5" s="13">
        <v>-33.479999999999997</v>
      </c>
      <c r="F5" s="13">
        <v>-70.64</v>
      </c>
      <c r="H5" s="11">
        <f>SQRT(((E5-C5)^2)+((D5-F5)^2))*111</f>
        <v>72.76518166705705</v>
      </c>
      <c r="I5" s="11">
        <f>SQRT(((C5-E4)^2)+((F4-D5)^2))*111</f>
        <v>5.2911291228989796</v>
      </c>
      <c r="J5" s="7">
        <f>+H5*$H$1</f>
        <v>43804.639363568342</v>
      </c>
      <c r="K5" s="7">
        <f>(H5/14.3)*$H$2</f>
        <v>6360.5928030644272</v>
      </c>
      <c r="L5" s="7">
        <f>+J5*0.19</f>
        <v>8322.8814790779852</v>
      </c>
      <c r="M5" s="8">
        <f>+J5-K5-L5</f>
        <v>29121.165081425926</v>
      </c>
    </row>
    <row r="6" spans="2:13" x14ac:dyDescent="0.25">
      <c r="B6" s="2">
        <v>2</v>
      </c>
      <c r="C6" s="14">
        <v>-33.451900999999999</v>
      </c>
      <c r="D6" s="14">
        <v>-70.646720000000002</v>
      </c>
      <c r="E6" s="14">
        <v>-33.559215000000002</v>
      </c>
      <c r="F6" s="15">
        <v>-70.630870999999999</v>
      </c>
      <c r="H6" s="11">
        <f>SQRT(((E6-C6)^2)+((D6-F6)^2))*111</f>
        <v>12.041062560108404</v>
      </c>
      <c r="I6" s="11">
        <f t="shared" ref="I6:I12" si="0">SQRT(((C6-E5)^2)+((F5-D6)^2))*111</f>
        <v>3.20694387673365</v>
      </c>
      <c r="J6" s="7">
        <f t="shared" ref="J6:J13" si="1">+H6*$H$1</f>
        <v>7248.7196611852596</v>
      </c>
      <c r="K6" s="7">
        <f t="shared" ref="K6:K13" si="2">(H6/14.3)*$H$2</f>
        <v>1052.5404335759094</v>
      </c>
      <c r="L6" s="7">
        <f t="shared" ref="L6:L13" si="3">+J6*0.19</f>
        <v>1377.2567356251993</v>
      </c>
      <c r="M6" s="8">
        <f t="shared" ref="M6:M13" si="4">+J6-K6-L6</f>
        <v>4818.9224919841508</v>
      </c>
    </row>
    <row r="7" spans="2:13" x14ac:dyDescent="0.25">
      <c r="B7" s="2">
        <v>3</v>
      </c>
      <c r="C7" s="14">
        <v>-33.559469999999997</v>
      </c>
      <c r="D7" s="14">
        <v>-70.637783999999996</v>
      </c>
      <c r="E7" s="14">
        <v>-33.626817000000003</v>
      </c>
      <c r="F7" s="15">
        <v>-70.627666000000005</v>
      </c>
      <c r="H7" s="11">
        <f t="shared" ref="H7:H13" si="5">SQRT(((E7-C7)^2)+((D7-F7)^2))*111</f>
        <v>7.5594115865521845</v>
      </c>
      <c r="I7" s="11">
        <f t="shared" si="0"/>
        <v>0.76786486615387606</v>
      </c>
      <c r="J7" s="7">
        <f t="shared" si="1"/>
        <v>4550.7657751044153</v>
      </c>
      <c r="K7" s="7">
        <f t="shared" si="2"/>
        <v>660.78772609721887</v>
      </c>
      <c r="L7" s="7">
        <f t="shared" si="3"/>
        <v>864.64549726983887</v>
      </c>
      <c r="M7" s="8">
        <f t="shared" si="4"/>
        <v>3025.3325517373573</v>
      </c>
    </row>
    <row r="8" spans="2:13" x14ac:dyDescent="0.25">
      <c r="B8" s="2">
        <v>4</v>
      </c>
      <c r="C8" s="6">
        <v>-33.637459</v>
      </c>
      <c r="D8" s="6">
        <v>-70.629069000000001</v>
      </c>
      <c r="E8" s="6">
        <v>-33.391463000000002</v>
      </c>
      <c r="F8" s="5">
        <v>-70.794561000000002</v>
      </c>
      <c r="H8" s="11">
        <f t="shared" si="5"/>
        <v>32.909512811642628</v>
      </c>
      <c r="I8" s="11">
        <f>SQRT(((C8-E7)^2)+((F7-D8)^2))*111</f>
        <v>1.1914833947362107</v>
      </c>
      <c r="J8" s="7">
        <f t="shared" si="1"/>
        <v>19811.526712608862</v>
      </c>
      <c r="K8" s="7">
        <f t="shared" si="2"/>
        <v>2876.7056653533764</v>
      </c>
      <c r="L8" s="7">
        <f t="shared" si="3"/>
        <v>3764.1900753956838</v>
      </c>
      <c r="M8" s="8">
        <f t="shared" si="4"/>
        <v>13170.630971859802</v>
      </c>
    </row>
    <row r="9" spans="2:13" x14ac:dyDescent="0.25">
      <c r="B9" s="2">
        <v>5</v>
      </c>
      <c r="C9" s="6">
        <v>-33.381462999999997</v>
      </c>
      <c r="D9" s="6">
        <v>-70.794561000000002</v>
      </c>
      <c r="E9" s="6">
        <v>-33.451900999999999</v>
      </c>
      <c r="F9" s="6">
        <v>-70.646720000000002</v>
      </c>
      <c r="H9" s="11">
        <f t="shared" si="5"/>
        <v>18.177744837386424</v>
      </c>
      <c r="I9" s="11">
        <f t="shared" si="0"/>
        <v>1.1100000000005679</v>
      </c>
      <c r="J9" s="7">
        <f t="shared" si="1"/>
        <v>10943.002392106628</v>
      </c>
      <c r="K9" s="7">
        <f t="shared" si="2"/>
        <v>1588.9637095617504</v>
      </c>
      <c r="L9" s="7">
        <f t="shared" si="3"/>
        <v>2079.1704545002594</v>
      </c>
      <c r="M9" s="8">
        <f t="shared" si="4"/>
        <v>7274.8682280446174</v>
      </c>
    </row>
    <row r="10" spans="2:13" x14ac:dyDescent="0.25">
      <c r="B10" s="2">
        <v>6</v>
      </c>
      <c r="C10" s="6">
        <v>-33.459901000000002</v>
      </c>
      <c r="D10" s="5">
        <v>-70.636719999999997</v>
      </c>
      <c r="E10" s="6">
        <v>-33.559215000000002</v>
      </c>
      <c r="F10" s="5">
        <v>-70.630870999999999</v>
      </c>
      <c r="H10" s="11">
        <f t="shared" si="5"/>
        <v>11.042955595873595</v>
      </c>
      <c r="I10" s="11">
        <f t="shared" si="0"/>
        <v>1.421493580710721</v>
      </c>
      <c r="J10" s="7">
        <f t="shared" si="1"/>
        <v>6647.8592687159044</v>
      </c>
      <c r="K10" s="7">
        <f t="shared" si="2"/>
        <v>965.29332131762192</v>
      </c>
      <c r="L10" s="7">
        <f t="shared" si="3"/>
        <v>1263.0932610560219</v>
      </c>
      <c r="M10" s="8">
        <f t="shared" si="4"/>
        <v>4419.4726863422602</v>
      </c>
    </row>
    <row r="11" spans="2:13" x14ac:dyDescent="0.25">
      <c r="B11" s="2">
        <v>7</v>
      </c>
      <c r="C11" s="6">
        <v>-33.560214999999999</v>
      </c>
      <c r="D11" s="6">
        <v>-70.631071000000006</v>
      </c>
      <c r="E11" s="6">
        <v>-33.364226000000002</v>
      </c>
      <c r="F11" s="5">
        <v>-70.507778999999999</v>
      </c>
      <c r="H11" s="11">
        <f t="shared" si="5"/>
        <v>25.701379553412917</v>
      </c>
      <c r="I11" s="11">
        <f t="shared" si="0"/>
        <v>0.11319823320165069</v>
      </c>
      <c r="J11" s="7">
        <f t="shared" si="1"/>
        <v>15472.230491154576</v>
      </c>
      <c r="K11" s="7">
        <f t="shared" si="2"/>
        <v>2246.6240868367936</v>
      </c>
      <c r="L11" s="7">
        <f t="shared" si="3"/>
        <v>2939.7237933193696</v>
      </c>
      <c r="M11" s="8">
        <f t="shared" si="4"/>
        <v>10285.882610998413</v>
      </c>
    </row>
    <row r="12" spans="2:13" x14ac:dyDescent="0.25">
      <c r="B12" s="2">
        <v>8</v>
      </c>
      <c r="C12" s="6"/>
      <c r="D12" s="6"/>
      <c r="E12" s="6"/>
      <c r="F12" s="5"/>
      <c r="H12" s="11"/>
      <c r="I12" s="11"/>
      <c r="J12" s="7">
        <f t="shared" si="1"/>
        <v>0</v>
      </c>
      <c r="K12" s="7">
        <f t="shared" si="2"/>
        <v>0</v>
      </c>
      <c r="L12" s="7">
        <f t="shared" si="3"/>
        <v>0</v>
      </c>
      <c r="M12" s="8">
        <f t="shared" si="4"/>
        <v>0</v>
      </c>
    </row>
    <row r="13" spans="2:13" x14ac:dyDescent="0.25">
      <c r="B13" s="2">
        <v>9</v>
      </c>
      <c r="C13" s="6"/>
      <c r="D13" s="6"/>
      <c r="E13" s="6"/>
      <c r="F13" s="5"/>
      <c r="H13" s="11"/>
      <c r="I13" s="11"/>
      <c r="J13" s="7">
        <f t="shared" si="1"/>
        <v>0</v>
      </c>
      <c r="K13" s="7">
        <f t="shared" si="2"/>
        <v>0</v>
      </c>
      <c r="L13" s="7">
        <f t="shared" si="3"/>
        <v>0</v>
      </c>
      <c r="M13" s="8">
        <f t="shared" si="4"/>
        <v>0</v>
      </c>
    </row>
    <row r="14" spans="2:13" x14ac:dyDescent="0.25">
      <c r="H14" s="11">
        <f>SUM(H4:H13)</f>
        <v>180.19724861203321</v>
      </c>
      <c r="I14" s="11">
        <f>SUM(I4:I13)</f>
        <v>13.102113074435653</v>
      </c>
      <c r="J14" s="12">
        <f t="shared" ref="J14:M14" si="6">SUM(J4:J13)</f>
        <v>108478.743664444</v>
      </c>
      <c r="K14" s="12">
        <f t="shared" si="6"/>
        <v>15751.507745807099</v>
      </c>
      <c r="L14" s="12">
        <f t="shared" si="6"/>
        <v>20610.961296244357</v>
      </c>
      <c r="M14" s="12">
        <f t="shared" si="6"/>
        <v>72116.274622392521</v>
      </c>
    </row>
    <row r="16" spans="2:13" ht="25.5" x14ac:dyDescent="0.25">
      <c r="C16" s="4" t="s">
        <v>10</v>
      </c>
      <c r="E16" s="4" t="s">
        <v>11</v>
      </c>
    </row>
  </sheetData>
  <mergeCells count="2">
    <mergeCell ref="C2:D2"/>
    <mergeCell ref="E2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 (2)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Gerson Cordero</dc:creator>
  <cp:lastModifiedBy>Gerson Cordero</cp:lastModifiedBy>
  <dcterms:created xsi:type="dcterms:W3CDTF">2023-05-17T03:43:30Z</dcterms:created>
  <dcterms:modified xsi:type="dcterms:W3CDTF">2023-05-22T03:49:15Z</dcterms:modified>
</cp:coreProperties>
</file>