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gershenson\Dropbox\phase diffusion\"/>
    </mc:Choice>
  </mc:AlternateContent>
  <xr:revisionPtr revIDLastSave="0" documentId="13_ncr:1_{BFD9FC97-B732-4F50-9B19-8B2FE1302245}" xr6:coauthVersionLast="45" xr6:coauthVersionMax="45" xr10:uidLastSave="{00000000-0000-0000-0000-000000000000}"/>
  <bookViews>
    <workbookView xWindow="6210" yWindow="525" windowWidth="15615" windowHeight="12210" xr2:uid="{0BD7EB29-FE8F-43F3-B03E-01D549B09DF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I28" i="1"/>
  <c r="I27" i="1"/>
  <c r="I26" i="1"/>
  <c r="B28" i="1"/>
  <c r="B27" i="1"/>
  <c r="B26" i="1"/>
</calcChain>
</file>

<file path=xl/sharedStrings.xml><?xml version="1.0" encoding="utf-8"?>
<sst xmlns="http://schemas.openxmlformats.org/spreadsheetml/2006/main" count="143" uniqueCount="98">
  <si>
    <t>reference</t>
  </si>
  <si>
    <t>RN, kOhm</t>
  </si>
  <si>
    <t>EJ, K</t>
  </si>
  <si>
    <t>EJ, K altern.</t>
  </si>
  <si>
    <t>EC(QP), K</t>
  </si>
  <si>
    <t>EC, K altern.</t>
  </si>
  <si>
    <t>ISW, nA</t>
  </si>
  <si>
    <t>IAB, nA</t>
  </si>
  <si>
    <t>R0/JJ, kOhm</t>
  </si>
  <si>
    <t>sample</t>
  </si>
  <si>
    <t>Env Impedance</t>
  </si>
  <si>
    <t>Frustration</t>
  </si>
  <si>
    <t>N in parallel</t>
  </si>
  <si>
    <t>N in series</t>
  </si>
  <si>
    <t>Material</t>
  </si>
  <si>
    <t>Memo</t>
  </si>
  <si>
    <t>Shimada 2016</t>
  </si>
  <si>
    <t>SQUID array, frustr=0.375</t>
  </si>
  <si>
    <t xml:space="preserve">SQUID </t>
  </si>
  <si>
    <t>???</t>
  </si>
  <si>
    <t>Goffman 2000</t>
  </si>
  <si>
    <t>0 (C=120pF)</t>
  </si>
  <si>
    <t>-</t>
  </si>
  <si>
    <t>breakjunction shunted by RC</t>
  </si>
  <si>
    <t>shunted by RC</t>
  </si>
  <si>
    <t>Jack 2017</t>
  </si>
  <si>
    <t>0 (C=3nF)</t>
  </si>
  <si>
    <t>STM shunted by C</t>
  </si>
  <si>
    <t>C-shunt STM</t>
  </si>
  <si>
    <t>Jack PhD 2015 p43</t>
  </si>
  <si>
    <t>STM (vanadium, TC=4K)</t>
  </si>
  <si>
    <t>STM</t>
  </si>
  <si>
    <t>V</t>
  </si>
  <si>
    <t>Jack PhD 2015 p54</t>
  </si>
  <si>
    <t>Jack PhD 2015 p56</t>
  </si>
  <si>
    <t>Jack PhD 2015 p75</t>
  </si>
  <si>
    <t>Steinbach 2001</t>
  </si>
  <si>
    <t>SQUID chain current meter, single JJ, with on chip R, CJ=1fF, C-?</t>
  </si>
  <si>
    <t>with on chip R, CJ=1fF, C-?</t>
  </si>
  <si>
    <t>Iansiti 1988, 89</t>
  </si>
  <si>
    <t>twoJJ or one?, tin,  CJ~1fF, C-?</t>
  </si>
  <si>
    <t>CJ~1fF, C-?</t>
  </si>
  <si>
    <t>Sn</t>
  </si>
  <si>
    <t>single JJ, tin, C-?</t>
  </si>
  <si>
    <t>C-?</t>
  </si>
  <si>
    <t>two JJs, tin</t>
  </si>
  <si>
    <t>Eiles Martinis 1994</t>
  </si>
  <si>
    <t>16x2</t>
  </si>
  <si>
    <t>0.47 (for Al)</t>
  </si>
  <si>
    <t>two JJ, Al, gate-dependent ISW, EJ affected by proximity</t>
  </si>
  <si>
    <t>Al</t>
  </si>
  <si>
    <t>41x2</t>
  </si>
  <si>
    <t>0.18 (for Al)</t>
  </si>
  <si>
    <t>Corlevi 2006</t>
  </si>
  <si>
    <t>array of 70x2 SQUIDs, R0total=50kOhm</t>
  </si>
  <si>
    <t>Corlevi thesis f.5.7</t>
  </si>
  <si>
    <t xml:space="preserve"> arrays of 60x2 SQUIDs, R0 is between 40 and 160 Ohm/SQUID</t>
  </si>
  <si>
    <t>Kuzmin 1991, f.2b</t>
  </si>
  <si>
    <t>single JJ, Pb, R=22kOhm</t>
  </si>
  <si>
    <t>Pb</t>
  </si>
  <si>
    <t>Kuzmin 1991, f.3</t>
  </si>
  <si>
    <t>Ejfit=0.19 (!)</t>
  </si>
  <si>
    <t>single JJ, Pb, R=200kOhm, Imax rather than Isw</t>
  </si>
  <si>
    <t>Watanabe 2003</t>
  </si>
  <si>
    <t>SQUID arrays (N=510), RN per Squid</t>
  </si>
  <si>
    <t>single JJ with low-Z SQUID-array leads</t>
  </si>
  <si>
    <t>with low-Z SQUID-array leads</t>
  </si>
  <si>
    <t>SQUID arrays (N=510), sample G f=0</t>
  </si>
  <si>
    <t>SQUID arrays (N=510), sample G f=0.4</t>
  </si>
  <si>
    <t>SQUID arrays (N=510), sample G f=0.45</t>
  </si>
  <si>
    <t>weissl 2015</t>
  </si>
  <si>
    <t>calc. from LJ</t>
  </si>
  <si>
    <t>0.03 (50fF/um^2)</t>
  </si>
  <si>
    <t>array of 49 SQUIDs, EJ ans EC are per SQUID</t>
  </si>
  <si>
    <t>Chow 1998</t>
  </si>
  <si>
    <t>255 SQUIDs (EJ and EC per SQUID)</t>
  </si>
  <si>
    <t>127 SQUIDs (EJ and EC per SQUID)</t>
  </si>
  <si>
    <t>63 SQUIDs (EJ and EC per SQUID)</t>
  </si>
  <si>
    <t>Murani 2020</t>
  </si>
  <si>
    <t>single JJ in MW circuit with in-series R=8kOhm</t>
  </si>
  <si>
    <t>MW circuit with in-series R=8kOhm</t>
  </si>
  <si>
    <t>Pentilla 2001</t>
  </si>
  <si>
    <t>single JJ shunted by Cr resistor</t>
  </si>
  <si>
    <t>shunted by Cr resistor</t>
  </si>
  <si>
    <t>Haviland  2001</t>
  </si>
  <si>
    <t>SQUID chain N=63</t>
  </si>
  <si>
    <t>C0 ~ 0.016fF from SQUID area</t>
  </si>
  <si>
    <t>might be worth checking Z(omega)</t>
  </si>
  <si>
    <t>Kautz 1990</t>
  </si>
  <si>
    <t xml:space="preserve">single JJ (NbOx/Pb edge) </t>
  </si>
  <si>
    <t>w/ NiCr resistor Z(0)~100-300kohm</t>
  </si>
  <si>
    <t>Nb/Pb</t>
  </si>
  <si>
    <t>Ono 1987</t>
  </si>
  <si>
    <t>Nb edge JJ, effective Tc 4.18K</t>
  </si>
  <si>
    <t>None in real setup, 400ohm from sim</t>
  </si>
  <si>
    <t>Two typical models were provided: thermal activation vs quantum tunneling (Caldeira and Legget). While the first one requires a f-dep R-LC shunt (and also 1K thermal excitation), the second one requires unphysical C (&lt;5fF instead of ~10fF)</t>
  </si>
  <si>
    <t>Senkpiel 2020</t>
  </si>
  <si>
    <t>Al-Al STM  fig.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</si>
</sst>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921453400016750" TargetMode="External"/><Relationship Id="rId2" Type="http://schemas.openxmlformats.org/officeDocument/2006/relationships/hyperlink" Target="https://journals.aps.org/prb/abstract/10.1103/PhysRevB.42.9903" TargetMode="External"/><Relationship Id="rId1" Type="http://schemas.openxmlformats.org/officeDocument/2006/relationships/hyperlink" Target="https://ieeexplore.ieee.org/stamp/stamp.jsp?tp=&amp;arnumber=106493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ropbox.com/preview/phase%20diffusion/murani%202020.pdf?role=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5E69-04F4-490E-B642-B89C96209001}">
  <dimension ref="A1:P38"/>
  <sheetViews>
    <sheetView tabSelected="1" topLeftCell="F1" workbookViewId="0">
      <pane ySplit="1" topLeftCell="A24" activePane="bottomLeft" state="frozen"/>
      <selection pane="bottomLeft" activeCell="J38" sqref="J38"/>
    </sheetView>
  </sheetViews>
  <sheetFormatPr defaultRowHeight="15" customHeight="1" x14ac:dyDescent="0.25"/>
  <cols>
    <col min="1" max="4" width="16.28515625" style="2" customWidth="1"/>
    <col min="5" max="5" width="10.42578125" style="2" customWidth="1"/>
    <col min="6" max="6" width="15.28515625" style="2" customWidth="1"/>
    <col min="7" max="8" width="8.85546875" style="2"/>
    <col min="9" max="9" width="15.7109375" style="12" customWidth="1"/>
    <col min="10" max="10" width="52.140625" style="5" customWidth="1"/>
    <col min="11" max="11" width="29.7109375" style="5" customWidth="1"/>
    <col min="12" max="15" width="8.85546875" style="2" customWidth="1"/>
    <col min="16" max="16" width="237.7109375" style="5" bestFit="1" customWidth="1"/>
    <col min="17" max="16384" width="9.140625" style="4"/>
  </cols>
  <sheetData>
    <row r="1" spans="1:16" s="7" customFormat="1" ht="1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</row>
    <row r="2" spans="1:16" ht="15" customHeight="1" x14ac:dyDescent="0.25">
      <c r="A2" s="1" t="s">
        <v>16</v>
      </c>
      <c r="B2" s="1"/>
      <c r="C2" s="2">
        <v>1.06</v>
      </c>
      <c r="E2" s="2">
        <v>0.2</v>
      </c>
      <c r="G2" s="2">
        <v>1.2</v>
      </c>
      <c r="H2" s="2">
        <v>44.6</v>
      </c>
      <c r="I2" s="12">
        <v>0.11</v>
      </c>
      <c r="J2" s="5" t="s">
        <v>17</v>
      </c>
      <c r="L2" s="2">
        <v>0.375</v>
      </c>
      <c r="M2" s="2" t="s">
        <v>18</v>
      </c>
      <c r="N2" s="2" t="s">
        <v>19</v>
      </c>
    </row>
    <row r="3" spans="1:16" ht="15" customHeight="1" x14ac:dyDescent="0.25">
      <c r="A3" s="2" t="s">
        <v>20</v>
      </c>
      <c r="C3" s="2">
        <v>0.6</v>
      </c>
      <c r="F3" s="2" t="s">
        <v>21</v>
      </c>
      <c r="G3" s="2">
        <v>18</v>
      </c>
      <c r="H3" s="2">
        <v>26</v>
      </c>
      <c r="I3" s="12" t="s">
        <v>22</v>
      </c>
      <c r="J3" s="5" t="s">
        <v>23</v>
      </c>
      <c r="K3" s="5" t="s">
        <v>24</v>
      </c>
    </row>
    <row r="4" spans="1:16" ht="15" customHeight="1" x14ac:dyDescent="0.25">
      <c r="A4" s="2" t="s">
        <v>25</v>
      </c>
      <c r="C4" s="2">
        <v>0.17599999999999999</v>
      </c>
      <c r="F4" s="2" t="s">
        <v>26</v>
      </c>
      <c r="G4" s="2">
        <v>0.05</v>
      </c>
      <c r="H4" s="2">
        <v>7.3</v>
      </c>
      <c r="I4" s="12">
        <v>400</v>
      </c>
      <c r="J4" s="5" t="s">
        <v>27</v>
      </c>
      <c r="K4" s="5" t="s">
        <v>28</v>
      </c>
    </row>
    <row r="5" spans="1:16" ht="15" customHeight="1" x14ac:dyDescent="0.25">
      <c r="A5" s="2" t="s">
        <v>29</v>
      </c>
      <c r="B5" s="2">
        <v>47.9</v>
      </c>
      <c r="C5" s="2">
        <v>0.46</v>
      </c>
      <c r="G5" s="2">
        <v>1.5</v>
      </c>
      <c r="H5" s="2">
        <v>19</v>
      </c>
      <c r="I5" s="12">
        <v>13.3</v>
      </c>
      <c r="J5" s="5" t="s">
        <v>30</v>
      </c>
      <c r="K5" s="5" t="s">
        <v>31</v>
      </c>
      <c r="O5" s="2" t="s">
        <v>32</v>
      </c>
    </row>
    <row r="6" spans="1:16" ht="15" customHeight="1" x14ac:dyDescent="0.25">
      <c r="A6" s="2" t="s">
        <v>33</v>
      </c>
      <c r="B6" s="2">
        <v>2580</v>
      </c>
      <c r="C6" s="2">
        <v>8.9999999999999993E-3</v>
      </c>
      <c r="G6" s="2">
        <v>5.0000000000000001E-4</v>
      </c>
      <c r="H6" s="2">
        <v>0.38</v>
      </c>
      <c r="I6" s="12">
        <v>32000</v>
      </c>
      <c r="J6" s="5" t="s">
        <v>30</v>
      </c>
      <c r="K6" s="5" t="s">
        <v>31</v>
      </c>
      <c r="L6" s="3"/>
      <c r="M6" s="3"/>
      <c r="N6" s="3"/>
      <c r="O6" s="2" t="s">
        <v>32</v>
      </c>
    </row>
    <row r="7" spans="1:16" ht="15" customHeight="1" x14ac:dyDescent="0.25">
      <c r="A7" s="2" t="s">
        <v>34</v>
      </c>
      <c r="B7" s="2">
        <v>21</v>
      </c>
      <c r="C7" s="2">
        <v>1.05</v>
      </c>
      <c r="G7" s="2">
        <v>6.6</v>
      </c>
      <c r="H7" s="2">
        <v>44</v>
      </c>
      <c r="I7" s="12">
        <v>2.5</v>
      </c>
      <c r="J7" s="5" t="s">
        <v>30</v>
      </c>
      <c r="K7" s="5" t="s">
        <v>31</v>
      </c>
      <c r="O7" s="2" t="s">
        <v>32</v>
      </c>
    </row>
    <row r="8" spans="1:16" ht="15" customHeight="1" x14ac:dyDescent="0.25">
      <c r="A8" s="2" t="s">
        <v>34</v>
      </c>
      <c r="B8" s="2">
        <v>9.56</v>
      </c>
      <c r="C8" s="2">
        <v>2.2999999999999998</v>
      </c>
      <c r="G8" s="2">
        <v>25</v>
      </c>
      <c r="H8" s="2">
        <v>96</v>
      </c>
      <c r="I8" s="12">
        <v>0.5</v>
      </c>
      <c r="J8" s="5" t="s">
        <v>30</v>
      </c>
      <c r="K8" s="5" t="s">
        <v>31</v>
      </c>
      <c r="O8" s="2" t="s">
        <v>32</v>
      </c>
    </row>
    <row r="9" spans="1:16" ht="15" customHeight="1" x14ac:dyDescent="0.25">
      <c r="A9" s="2" t="s">
        <v>35</v>
      </c>
      <c r="B9" s="2">
        <v>100</v>
      </c>
      <c r="C9" s="2">
        <v>0.22</v>
      </c>
      <c r="G9" s="2">
        <v>0.13</v>
      </c>
      <c r="H9" s="2">
        <v>9.1999999999999993</v>
      </c>
      <c r="J9" s="5" t="s">
        <v>30</v>
      </c>
      <c r="K9" s="5" t="s">
        <v>31</v>
      </c>
      <c r="O9" s="2" t="s">
        <v>32</v>
      </c>
    </row>
    <row r="10" spans="1:16" ht="15" customHeight="1" x14ac:dyDescent="0.25">
      <c r="A10" s="2" t="s">
        <v>36</v>
      </c>
      <c r="B10" s="2">
        <v>6.99</v>
      </c>
      <c r="C10" s="2">
        <v>1.07</v>
      </c>
      <c r="E10" s="2">
        <v>7.4</v>
      </c>
      <c r="G10" s="2">
        <v>38</v>
      </c>
      <c r="H10" s="2">
        <v>44.9</v>
      </c>
      <c r="I10" s="12">
        <v>2.4E-2</v>
      </c>
      <c r="J10" s="5" t="s">
        <v>37</v>
      </c>
      <c r="K10" s="5" t="s">
        <v>38</v>
      </c>
    </row>
    <row r="11" spans="1:16" ht="15" customHeight="1" x14ac:dyDescent="0.25">
      <c r="A11" s="2" t="s">
        <v>39</v>
      </c>
      <c r="B11" s="2">
        <v>140</v>
      </c>
      <c r="C11" s="2">
        <v>0.14499999999999999</v>
      </c>
      <c r="E11" s="2">
        <v>0.9</v>
      </c>
      <c r="G11" s="2">
        <v>0.35</v>
      </c>
      <c r="H11" s="2">
        <v>6.1</v>
      </c>
      <c r="J11" s="5" t="s">
        <v>40</v>
      </c>
      <c r="K11" s="5" t="s">
        <v>41</v>
      </c>
      <c r="M11" s="2" t="s">
        <v>19</v>
      </c>
      <c r="N11" s="2" t="s">
        <v>19</v>
      </c>
      <c r="O11" s="2" t="s">
        <v>42</v>
      </c>
    </row>
    <row r="12" spans="1:16" ht="15" customHeight="1" x14ac:dyDescent="0.25">
      <c r="A12" s="2" t="s">
        <v>39</v>
      </c>
      <c r="B12" s="2">
        <v>14</v>
      </c>
      <c r="C12" s="2">
        <v>1.45</v>
      </c>
      <c r="E12" s="2">
        <v>0.35</v>
      </c>
      <c r="G12" s="2">
        <v>13</v>
      </c>
      <c r="H12" s="2">
        <v>61</v>
      </c>
      <c r="J12" s="5" t="s">
        <v>43</v>
      </c>
      <c r="K12" s="5" t="s">
        <v>44</v>
      </c>
      <c r="L12" s="4"/>
      <c r="M12" s="2">
        <v>1</v>
      </c>
      <c r="N12" s="2">
        <v>1</v>
      </c>
      <c r="O12" s="2" t="s">
        <v>42</v>
      </c>
    </row>
    <row r="13" spans="1:16" ht="15" customHeight="1" x14ac:dyDescent="0.25">
      <c r="A13" s="2" t="s">
        <v>39</v>
      </c>
      <c r="B13" s="2">
        <v>70</v>
      </c>
      <c r="C13" s="2">
        <v>0.3</v>
      </c>
      <c r="E13" s="2">
        <v>0.72</v>
      </c>
      <c r="G13" s="2">
        <v>1.2</v>
      </c>
      <c r="H13" s="2">
        <v>14</v>
      </c>
      <c r="J13" s="5" t="s">
        <v>45</v>
      </c>
      <c r="L13" s="4"/>
      <c r="M13" s="2">
        <v>1</v>
      </c>
      <c r="N13" s="2">
        <v>2</v>
      </c>
      <c r="O13" s="2" t="s">
        <v>42</v>
      </c>
    </row>
    <row r="14" spans="1:16" ht="15" customHeight="1" x14ac:dyDescent="0.25">
      <c r="A14" s="2" t="s">
        <v>46</v>
      </c>
      <c r="B14" s="2" t="s">
        <v>47</v>
      </c>
      <c r="C14" s="2">
        <v>0.14000000000000001</v>
      </c>
      <c r="D14" s="2" t="s">
        <v>48</v>
      </c>
      <c r="E14" s="2">
        <v>0.46</v>
      </c>
      <c r="G14" s="2">
        <v>1</v>
      </c>
      <c r="J14" s="5" t="s">
        <v>49</v>
      </c>
      <c r="M14" s="2">
        <v>1</v>
      </c>
      <c r="N14" s="2">
        <v>2</v>
      </c>
      <c r="O14" s="2" t="s">
        <v>50</v>
      </c>
    </row>
    <row r="15" spans="1:16" ht="15" customHeight="1" x14ac:dyDescent="0.25">
      <c r="A15" s="2" t="s">
        <v>46</v>
      </c>
      <c r="B15" s="2" t="s">
        <v>51</v>
      </c>
      <c r="C15" s="2">
        <v>0.05</v>
      </c>
      <c r="D15" s="2" t="s">
        <v>52</v>
      </c>
      <c r="E15" s="2">
        <v>1.56</v>
      </c>
      <c r="G15" s="2">
        <v>0.16</v>
      </c>
      <c r="J15" s="5" t="s">
        <v>49</v>
      </c>
      <c r="M15" s="2">
        <v>1</v>
      </c>
      <c r="N15" s="2">
        <v>2</v>
      </c>
      <c r="O15" s="2" t="s">
        <v>50</v>
      </c>
    </row>
    <row r="16" spans="1:16" ht="15" customHeight="1" x14ac:dyDescent="0.25">
      <c r="A16" s="2" t="s">
        <v>53</v>
      </c>
      <c r="B16" s="2">
        <v>3.1</v>
      </c>
      <c r="C16" s="2">
        <v>2.4</v>
      </c>
      <c r="E16" s="2">
        <v>0.4</v>
      </c>
      <c r="H16" s="2">
        <v>100</v>
      </c>
      <c r="I16" s="12">
        <v>0.35</v>
      </c>
      <c r="J16" s="5" t="s">
        <v>54</v>
      </c>
    </row>
    <row r="17" spans="1:15" ht="15" customHeight="1" x14ac:dyDescent="0.25">
      <c r="A17" s="2" t="s">
        <v>55</v>
      </c>
      <c r="B17" s="2">
        <v>1</v>
      </c>
      <c r="C17" s="2">
        <v>7.5</v>
      </c>
      <c r="G17" s="2">
        <v>80</v>
      </c>
      <c r="I17" s="12">
        <v>0.16</v>
      </c>
      <c r="J17" s="5" t="s">
        <v>56</v>
      </c>
    </row>
    <row r="18" spans="1:15" ht="15" customHeight="1" x14ac:dyDescent="0.25">
      <c r="A18" s="2" t="s">
        <v>57</v>
      </c>
      <c r="B18" s="2">
        <v>760</v>
      </c>
      <c r="C18" s="2">
        <v>0.05</v>
      </c>
      <c r="E18" s="2">
        <v>2.68</v>
      </c>
      <c r="G18" s="2">
        <v>1.4E-2</v>
      </c>
      <c r="H18" s="2">
        <v>2</v>
      </c>
      <c r="I18" s="12">
        <v>9300</v>
      </c>
      <c r="J18" s="5" t="s">
        <v>58</v>
      </c>
      <c r="K18" s="6"/>
      <c r="L18" s="3"/>
      <c r="M18" s="3">
        <v>1</v>
      </c>
      <c r="N18" s="3">
        <v>1</v>
      </c>
      <c r="O18" s="3" t="s">
        <v>59</v>
      </c>
    </row>
    <row r="19" spans="1:15" ht="15" customHeight="1" x14ac:dyDescent="0.25">
      <c r="A19" s="2" t="s">
        <v>60</v>
      </c>
      <c r="C19" s="2">
        <v>1.7</v>
      </c>
      <c r="D19" s="2" t="s">
        <v>61</v>
      </c>
      <c r="E19" s="2">
        <v>2.2000000000000002</v>
      </c>
      <c r="G19" s="2">
        <v>0.28000000000000003</v>
      </c>
      <c r="J19" s="5" t="s">
        <v>62</v>
      </c>
      <c r="M19" s="2">
        <v>1</v>
      </c>
      <c r="N19" s="2">
        <v>1</v>
      </c>
      <c r="O19" s="3" t="s">
        <v>59</v>
      </c>
    </row>
    <row r="20" spans="1:15" ht="15" customHeight="1" x14ac:dyDescent="0.25">
      <c r="A20" s="2" t="s">
        <v>63</v>
      </c>
      <c r="B20" s="2">
        <v>1.2</v>
      </c>
      <c r="C20" s="2">
        <v>6.4</v>
      </c>
      <c r="G20" s="2">
        <v>40</v>
      </c>
      <c r="H20" s="2">
        <v>280</v>
      </c>
      <c r="I20" s="12">
        <v>1.1999999999999999E-3</v>
      </c>
      <c r="J20" s="5" t="s">
        <v>64</v>
      </c>
      <c r="M20" s="2" t="s">
        <v>18</v>
      </c>
      <c r="N20" s="2">
        <v>510</v>
      </c>
    </row>
    <row r="21" spans="1:15" ht="15" customHeight="1" x14ac:dyDescent="0.25">
      <c r="A21" s="2" t="s">
        <v>63</v>
      </c>
      <c r="B21" s="2">
        <v>9</v>
      </c>
      <c r="C21" s="2">
        <v>0.85</v>
      </c>
      <c r="G21" s="2">
        <v>1.6</v>
      </c>
      <c r="H21" s="2">
        <v>36</v>
      </c>
      <c r="I21" s="12">
        <v>13.9</v>
      </c>
      <c r="J21" s="5" t="s">
        <v>65</v>
      </c>
      <c r="K21" s="5" t="s">
        <v>66</v>
      </c>
      <c r="M21" s="2">
        <v>1</v>
      </c>
      <c r="N21" s="2">
        <v>1</v>
      </c>
    </row>
    <row r="22" spans="1:15" ht="15" customHeight="1" x14ac:dyDescent="0.25">
      <c r="A22" s="2" t="s">
        <v>63</v>
      </c>
      <c r="B22" s="2">
        <v>1.1000000000000001</v>
      </c>
      <c r="C22" s="2">
        <v>7</v>
      </c>
      <c r="G22" s="2">
        <v>35</v>
      </c>
      <c r="I22" s="12">
        <v>4.0000000000000002E-4</v>
      </c>
      <c r="J22" s="5" t="s">
        <v>67</v>
      </c>
      <c r="L22" s="2">
        <v>0</v>
      </c>
      <c r="N22" s="2">
        <v>510</v>
      </c>
    </row>
    <row r="23" spans="1:15" ht="15" customHeight="1" x14ac:dyDescent="0.25">
      <c r="A23" s="2" t="s">
        <v>63</v>
      </c>
      <c r="B23" s="2">
        <v>1.1000000000000001</v>
      </c>
      <c r="C23" s="2">
        <v>2.16</v>
      </c>
      <c r="G23" s="2">
        <v>1.2</v>
      </c>
      <c r="I23" s="12">
        <v>2.1999999999999999E-2</v>
      </c>
      <c r="J23" s="5" t="s">
        <v>68</v>
      </c>
      <c r="L23" s="2">
        <v>0.4</v>
      </c>
      <c r="N23" s="2">
        <v>510</v>
      </c>
    </row>
    <row r="24" spans="1:15" ht="15" customHeight="1" x14ac:dyDescent="0.25">
      <c r="A24" s="2" t="s">
        <v>63</v>
      </c>
      <c r="B24" s="2">
        <v>1.1000000000000001</v>
      </c>
      <c r="C24" s="2">
        <v>1.0900000000000001</v>
      </c>
      <c r="G24" s="2">
        <v>0.12</v>
      </c>
      <c r="I24" s="12">
        <v>0.65</v>
      </c>
      <c r="J24" s="5" t="s">
        <v>69</v>
      </c>
      <c r="L24" s="2">
        <v>0.45</v>
      </c>
      <c r="N24" s="2">
        <v>510</v>
      </c>
    </row>
    <row r="25" spans="1:15" ht="15" customHeight="1" x14ac:dyDescent="0.25">
      <c r="A25" s="2" t="s">
        <v>70</v>
      </c>
      <c r="C25" s="2">
        <v>0.9</v>
      </c>
      <c r="D25" s="2" t="s">
        <v>71</v>
      </c>
      <c r="E25" s="2">
        <v>6.7000000000000004E-2</v>
      </c>
      <c r="F25" s="2" t="s">
        <v>72</v>
      </c>
      <c r="G25" s="2">
        <v>0.35</v>
      </c>
      <c r="I25" s="12">
        <v>0.14000000000000001</v>
      </c>
      <c r="J25" s="5" t="s">
        <v>73</v>
      </c>
      <c r="M25" s="2" t="s">
        <v>18</v>
      </c>
      <c r="N25" s="2">
        <v>49</v>
      </c>
    </row>
    <row r="26" spans="1:15" ht="15" customHeight="1" x14ac:dyDescent="0.25">
      <c r="A26" s="2" t="s">
        <v>74</v>
      </c>
      <c r="B26" s="2">
        <f>255*4.9</f>
        <v>1249.5</v>
      </c>
      <c r="C26" s="2">
        <v>1.65</v>
      </c>
      <c r="E26" s="2">
        <v>0.26</v>
      </c>
      <c r="G26" s="2">
        <v>0.9</v>
      </c>
      <c r="H26" s="2">
        <f>69</f>
        <v>69</v>
      </c>
      <c r="I26" s="12">
        <f>18/255</f>
        <v>7.0588235294117646E-2</v>
      </c>
      <c r="J26" s="5" t="s">
        <v>75</v>
      </c>
      <c r="M26" s="2" t="s">
        <v>18</v>
      </c>
      <c r="N26" s="2">
        <v>255</v>
      </c>
    </row>
    <row r="27" spans="1:15" ht="15" customHeight="1" x14ac:dyDescent="0.25">
      <c r="A27" s="2" t="s">
        <v>74</v>
      </c>
      <c r="B27" s="2">
        <f>127*4.9</f>
        <v>622.30000000000007</v>
      </c>
      <c r="C27" s="2">
        <v>1.65</v>
      </c>
      <c r="E27" s="2">
        <v>0.26</v>
      </c>
      <c r="G27" s="2">
        <v>0.77</v>
      </c>
      <c r="H27" s="2">
        <v>69</v>
      </c>
      <c r="I27" s="12">
        <f>19/127</f>
        <v>0.14960629921259844</v>
      </c>
      <c r="J27" s="5" t="s">
        <v>76</v>
      </c>
      <c r="M27" s="2" t="s">
        <v>18</v>
      </c>
      <c r="N27" s="2">
        <v>127</v>
      </c>
    </row>
    <row r="28" spans="1:15" ht="15" customHeight="1" x14ac:dyDescent="0.25">
      <c r="A28" s="2" t="s">
        <v>74</v>
      </c>
      <c r="B28" s="2">
        <f>63*4.9</f>
        <v>308.70000000000005</v>
      </c>
      <c r="C28" s="2">
        <v>1.65</v>
      </c>
      <c r="E28" s="2">
        <v>0.26</v>
      </c>
      <c r="G28" s="2">
        <v>0.59</v>
      </c>
      <c r="H28" s="2">
        <v>69</v>
      </c>
      <c r="I28" s="12">
        <f>30/63</f>
        <v>0.47619047619047616</v>
      </c>
      <c r="J28" s="5" t="s">
        <v>77</v>
      </c>
      <c r="M28" s="2" t="s">
        <v>18</v>
      </c>
      <c r="N28" s="2">
        <v>63</v>
      </c>
    </row>
    <row r="29" spans="1:15" ht="15" customHeight="1" x14ac:dyDescent="0.25">
      <c r="A29" s="9" t="s">
        <v>78</v>
      </c>
      <c r="C29" s="2">
        <v>0.12</v>
      </c>
      <c r="E29" s="2">
        <v>2.6</v>
      </c>
      <c r="G29" s="2">
        <v>7.0000000000000007E-2</v>
      </c>
      <c r="H29" s="2">
        <v>5</v>
      </c>
      <c r="J29" s="5" t="s">
        <v>79</v>
      </c>
      <c r="K29" s="5" t="s">
        <v>80</v>
      </c>
      <c r="M29" s="2">
        <v>1</v>
      </c>
      <c r="N29" s="2">
        <v>1</v>
      </c>
    </row>
    <row r="30" spans="1:15" ht="15" customHeight="1" x14ac:dyDescent="0.25">
      <c r="A30" s="2" t="s">
        <v>78</v>
      </c>
      <c r="C30" s="2">
        <v>0.39</v>
      </c>
      <c r="E30" s="2">
        <v>0.64</v>
      </c>
      <c r="J30" s="5" t="s">
        <v>79</v>
      </c>
      <c r="K30" s="5" t="s">
        <v>80</v>
      </c>
      <c r="M30" s="2">
        <v>1</v>
      </c>
      <c r="N30" s="2">
        <v>1</v>
      </c>
    </row>
    <row r="31" spans="1:15" ht="15" customHeight="1" x14ac:dyDescent="0.25">
      <c r="A31" s="2" t="s">
        <v>81</v>
      </c>
      <c r="C31" s="2">
        <v>1.8</v>
      </c>
      <c r="E31" s="2">
        <v>0.28999999999999998</v>
      </c>
      <c r="I31" s="12">
        <v>0.45</v>
      </c>
      <c r="J31" s="5" t="s">
        <v>82</v>
      </c>
      <c r="K31" s="5" t="s">
        <v>83</v>
      </c>
      <c r="M31" s="2">
        <v>1</v>
      </c>
      <c r="N31" s="2">
        <v>1</v>
      </c>
    </row>
    <row r="32" spans="1:15" ht="15" customHeight="1" x14ac:dyDescent="0.25">
      <c r="A32" s="2" t="s">
        <v>81</v>
      </c>
      <c r="C32" s="2">
        <v>0.77</v>
      </c>
      <c r="E32" s="2">
        <v>0.45</v>
      </c>
      <c r="I32" s="12">
        <v>4.8</v>
      </c>
      <c r="J32" s="5" t="s">
        <v>82</v>
      </c>
      <c r="K32" s="5" t="s">
        <v>83</v>
      </c>
      <c r="M32" s="2">
        <v>1</v>
      </c>
      <c r="N32" s="2">
        <v>1</v>
      </c>
    </row>
    <row r="33" spans="1:16" ht="15" customHeight="1" x14ac:dyDescent="0.25">
      <c r="A33" s="2" t="s">
        <v>81</v>
      </c>
      <c r="C33" s="2">
        <v>0.53</v>
      </c>
      <c r="E33" s="2">
        <v>0.56000000000000005</v>
      </c>
      <c r="I33" s="12">
        <v>9.6</v>
      </c>
      <c r="J33" s="5" t="s">
        <v>82</v>
      </c>
      <c r="K33" s="5" t="s">
        <v>83</v>
      </c>
      <c r="M33" s="2">
        <v>1</v>
      </c>
      <c r="N33" s="2">
        <v>1</v>
      </c>
    </row>
    <row r="34" spans="1:16" ht="6.75" customHeight="1" x14ac:dyDescent="0.25"/>
    <row r="35" spans="1:16" ht="15" customHeight="1" x14ac:dyDescent="0.25">
      <c r="A35" s="9" t="s">
        <v>84</v>
      </c>
      <c r="B35" s="2">
        <v>9.1999999999999993</v>
      </c>
      <c r="C35" s="2">
        <v>0.83</v>
      </c>
      <c r="E35" s="2">
        <v>0.27</v>
      </c>
      <c r="G35" s="2">
        <v>1.0999999999999999E-2</v>
      </c>
      <c r="H35" s="2">
        <v>34.700000000000003</v>
      </c>
      <c r="J35" s="5" t="s">
        <v>85</v>
      </c>
      <c r="K35" s="5" t="s">
        <v>86</v>
      </c>
      <c r="L35" s="2">
        <v>0</v>
      </c>
      <c r="N35" s="2">
        <v>63</v>
      </c>
      <c r="O35" s="2" t="s">
        <v>50</v>
      </c>
      <c r="P35" s="5" t="s">
        <v>87</v>
      </c>
    </row>
    <row r="36" spans="1:16" ht="15" customHeight="1" x14ac:dyDescent="0.2">
      <c r="A36" s="10" t="s">
        <v>88</v>
      </c>
      <c r="B36" s="2">
        <v>30</v>
      </c>
      <c r="C36" s="2">
        <v>1.71</v>
      </c>
      <c r="E36" s="2">
        <v>4.5999999999999999E-2</v>
      </c>
      <c r="G36" s="2">
        <v>1.1000000000000001</v>
      </c>
      <c r="H36" s="2">
        <v>71.5</v>
      </c>
      <c r="I36" s="12">
        <v>12</v>
      </c>
      <c r="J36" s="5" t="s">
        <v>89</v>
      </c>
      <c r="K36" s="5" t="s">
        <v>90</v>
      </c>
      <c r="L36" s="2">
        <v>0</v>
      </c>
      <c r="M36" s="2">
        <v>1</v>
      </c>
      <c r="N36" s="2">
        <v>1</v>
      </c>
      <c r="O36" s="2" t="s">
        <v>91</v>
      </c>
    </row>
    <row r="37" spans="1:16" ht="15" customHeight="1" x14ac:dyDescent="0.25">
      <c r="A37" s="9" t="s">
        <v>92</v>
      </c>
      <c r="B37" s="2">
        <v>50</v>
      </c>
      <c r="C37" s="2">
        <v>0.47599999999999998</v>
      </c>
      <c r="E37" s="2">
        <v>9.4E-2</v>
      </c>
      <c r="G37" s="2">
        <v>1.3</v>
      </c>
      <c r="H37" s="2">
        <v>20</v>
      </c>
      <c r="I37" s="12">
        <v>6</v>
      </c>
      <c r="J37" s="5" t="s">
        <v>93</v>
      </c>
      <c r="K37" s="5" t="s">
        <v>94</v>
      </c>
      <c r="L37" s="2">
        <v>0</v>
      </c>
      <c r="M37" s="2">
        <v>1</v>
      </c>
      <c r="N37" s="2">
        <v>1</v>
      </c>
      <c r="O37" s="2" t="s">
        <v>91</v>
      </c>
      <c r="P37" s="5" t="s">
        <v>95</v>
      </c>
    </row>
    <row r="38" spans="1:16" ht="15" customHeight="1" x14ac:dyDescent="0.25">
      <c r="A38" s="2" t="s">
        <v>96</v>
      </c>
      <c r="B38" s="2">
        <v>360</v>
      </c>
      <c r="C38" s="2">
        <v>0.12</v>
      </c>
      <c r="G38" s="2">
        <v>1.4E-3</v>
      </c>
      <c r="I38" s="12">
        <v>6800</v>
      </c>
      <c r="J38" s="5" t="s">
        <v>97</v>
      </c>
    </row>
  </sheetData>
  <hyperlinks>
    <hyperlink ref="A37" r:id="rId1" xr:uid="{524C4140-F77A-4F66-B7EB-012F5914CAA9}"/>
    <hyperlink ref="A36" r:id="rId2" xr:uid="{D526B254-36F0-46DB-836D-01759D495370}"/>
    <hyperlink ref="A35" r:id="rId3" xr:uid="{7530466B-C161-4AE0-B1A9-77651C127884}"/>
    <hyperlink ref="A29" r:id="rId4" xr:uid="{8A493C02-6188-46F3-82D3-FD2149545B3B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gershenson</dc:creator>
  <cp:keywords/>
  <dc:description/>
  <cp:lastModifiedBy>michael gershenson</cp:lastModifiedBy>
  <cp:revision/>
  <dcterms:created xsi:type="dcterms:W3CDTF">2020-07-17T19:53:22Z</dcterms:created>
  <dcterms:modified xsi:type="dcterms:W3CDTF">2020-08-10T18:42:45Z</dcterms:modified>
  <cp:category/>
  <cp:contentStatus/>
</cp:coreProperties>
</file>