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ci\Desktop\USP\00 S1\ANALISE DE SISTEMAS\Trabalho 01 - Hardy_Cross\Enviados\"/>
    </mc:Choice>
  </mc:AlternateContent>
  <xr:revisionPtr revIDLastSave="0" documentId="13_ncr:1_{6D04BC34-EC40-4AD7-9296-75C0006DB4A3}" xr6:coauthVersionLast="47" xr6:coauthVersionMax="47" xr10:uidLastSave="{00000000-0000-0000-0000-000000000000}"/>
  <bookViews>
    <workbookView xWindow="-120" yWindow="-120" windowWidth="20730" windowHeight="11160" xr2:uid="{BCCCED2D-DE76-444D-A2FC-9B1584E45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B15" i="1" l="1"/>
  <c r="EB16" i="1"/>
  <c r="EB17" i="1"/>
  <c r="EB18" i="1"/>
  <c r="EA16" i="1"/>
  <c r="EA17" i="1"/>
  <c r="EA18" i="1"/>
  <c r="EA15" i="1"/>
  <c r="EA14" i="1"/>
  <c r="EB14" i="1" s="1"/>
  <c r="DZ14" i="1"/>
  <c r="EB2" i="1"/>
  <c r="DZ2" i="1"/>
  <c r="EB12" i="1"/>
  <c r="EB13" i="1"/>
  <c r="EA13" i="1"/>
  <c r="EA12" i="1"/>
  <c r="EA11" i="1"/>
  <c r="EB11" i="1"/>
  <c r="EA10" i="1"/>
  <c r="EB10" i="1" s="1"/>
  <c r="EA9" i="1"/>
  <c r="EA8" i="1"/>
  <c r="EA7" i="1"/>
  <c r="EA6" i="1"/>
  <c r="EA5" i="1"/>
  <c r="EA4" i="1"/>
  <c r="EA3" i="1"/>
  <c r="EA2" i="1"/>
  <c r="EB3" i="1"/>
  <c r="EB4" i="1"/>
  <c r="EB5" i="1"/>
  <c r="EB6" i="1"/>
  <c r="EB7" i="1"/>
  <c r="EB8" i="1"/>
  <c r="EB9" i="1"/>
  <c r="DZ3" i="1"/>
  <c r="DZ4" i="1"/>
  <c r="DZ5" i="1"/>
  <c r="DZ6" i="1"/>
  <c r="DZ7" i="1"/>
  <c r="DZ8" i="1"/>
  <c r="DZ9" i="1"/>
  <c r="DZ10" i="1"/>
  <c r="DZ11" i="1"/>
  <c r="DZ12" i="1"/>
  <c r="DZ13" i="1"/>
  <c r="DZ15" i="1"/>
  <c r="DZ16" i="1"/>
  <c r="DZ17" i="1"/>
  <c r="DZ18" i="1"/>
  <c r="DZ19" i="1"/>
  <c r="DS31" i="1"/>
  <c r="DR31" i="1"/>
  <c r="DT31" i="1" s="1"/>
  <c r="DQ31" i="1"/>
  <c r="F31" i="1"/>
  <c r="DP29" i="1"/>
  <c r="DP28" i="1"/>
  <c r="DP18" i="1"/>
  <c r="DS18" i="1" s="1"/>
  <c r="DP3" i="1"/>
  <c r="DP19" i="1" s="1"/>
  <c r="DS29" i="1"/>
  <c r="DS28" i="1"/>
  <c r="DS27" i="1"/>
  <c r="DQ27" i="1"/>
  <c r="DR27" i="1" s="1"/>
  <c r="DT27" i="1" s="1"/>
  <c r="DU27" i="1" s="1"/>
  <c r="DS25" i="1"/>
  <c r="DS24" i="1"/>
  <c r="DS23" i="1"/>
  <c r="DQ22" i="1"/>
  <c r="DR22" i="1" s="1"/>
  <c r="DS17" i="1"/>
  <c r="DS16" i="1"/>
  <c r="DS15" i="1"/>
  <c r="DS13" i="1"/>
  <c r="DQ13" i="1"/>
  <c r="DR13" i="1" s="1"/>
  <c r="DT13" i="1" s="1"/>
  <c r="DS9" i="1"/>
  <c r="DS8" i="1"/>
  <c r="DS7" i="1"/>
  <c r="DQ6" i="1"/>
  <c r="DR6" i="1" s="1"/>
  <c r="DS5" i="1"/>
  <c r="DS4" i="1"/>
  <c r="DS3" i="1"/>
  <c r="DQ3" i="1"/>
  <c r="DR3" i="1" s="1"/>
  <c r="DT3" i="1" s="1"/>
  <c r="K29" i="1"/>
  <c r="K28" i="1"/>
  <c r="K27" i="1"/>
  <c r="K26" i="1"/>
  <c r="K25" i="1"/>
  <c r="K24" i="1"/>
  <c r="K23" i="1"/>
  <c r="K22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F29" i="1"/>
  <c r="F28" i="1"/>
  <c r="F27" i="1"/>
  <c r="F26" i="1"/>
  <c r="DQ26" i="1" s="1"/>
  <c r="DR26" i="1" s="1"/>
  <c r="F25" i="1"/>
  <c r="DQ25" i="1" s="1"/>
  <c r="DR25" i="1" s="1"/>
  <c r="DT25" i="1" s="1"/>
  <c r="DU25" i="1" s="1"/>
  <c r="F24" i="1"/>
  <c r="F23" i="1"/>
  <c r="DQ23" i="1" s="1"/>
  <c r="DR23" i="1" s="1"/>
  <c r="DT23" i="1" s="1"/>
  <c r="DU23" i="1" s="1"/>
  <c r="F22" i="1"/>
  <c r="C29" i="1"/>
  <c r="C25" i="1"/>
  <c r="C26" i="1"/>
  <c r="C27" i="1"/>
  <c r="C28" i="1"/>
  <c r="C24" i="1"/>
  <c r="H19" i="1"/>
  <c r="K19" i="1" s="1"/>
  <c r="H18" i="1"/>
  <c r="K18" i="1" s="1"/>
  <c r="F19" i="1"/>
  <c r="F18" i="1"/>
  <c r="F17" i="1"/>
  <c r="DQ17" i="1" s="1"/>
  <c r="DR17" i="1" s="1"/>
  <c r="F16" i="1"/>
  <c r="F15" i="1"/>
  <c r="DQ15" i="1" s="1"/>
  <c r="DR15" i="1" s="1"/>
  <c r="DT15" i="1" s="1"/>
  <c r="DU15" i="1" s="1"/>
  <c r="F14" i="1"/>
  <c r="DQ14" i="1" s="1"/>
  <c r="DR14" i="1" s="1"/>
  <c r="F13" i="1"/>
  <c r="D1" i="1"/>
  <c r="F7" i="1"/>
  <c r="DQ7" i="1" s="1"/>
  <c r="DR7" i="1" s="1"/>
  <c r="DT7" i="1" s="1"/>
  <c r="DU7" i="1" s="1"/>
  <c r="F4" i="1"/>
  <c r="F5" i="1"/>
  <c r="DQ5" i="1" s="1"/>
  <c r="DR5" i="1" s="1"/>
  <c r="DT5" i="1" s="1"/>
  <c r="DU5" i="1" s="1"/>
  <c r="F6" i="1"/>
  <c r="F8" i="1"/>
  <c r="F9" i="1"/>
  <c r="DQ9" i="1" s="1"/>
  <c r="DR9" i="1" s="1"/>
  <c r="DT9" i="1" s="1"/>
  <c r="DU9" i="1" s="1"/>
  <c r="F10" i="1"/>
  <c r="DQ10" i="1" s="1"/>
  <c r="DR10" i="1" s="1"/>
  <c r="F3" i="1"/>
  <c r="DQ19" i="1" l="1"/>
  <c r="DR19" i="1" s="1"/>
  <c r="DT19" i="1" s="1"/>
  <c r="DU19" i="1" s="1"/>
  <c r="DS19" i="1"/>
  <c r="DQ29" i="1"/>
  <c r="DR29" i="1" s="1"/>
  <c r="DT29" i="1" s="1"/>
  <c r="DU29" i="1" s="1"/>
  <c r="DT17" i="1"/>
  <c r="DU17" i="1" s="1"/>
  <c r="DQ18" i="1"/>
  <c r="DR18" i="1" s="1"/>
  <c r="DT18" i="1" s="1"/>
  <c r="DU18" i="1" s="1"/>
  <c r="DU3" i="1"/>
  <c r="DU13" i="1"/>
  <c r="DQ4" i="1"/>
  <c r="DR4" i="1" s="1"/>
  <c r="DT4" i="1" s="1"/>
  <c r="DU4" i="1" s="1"/>
  <c r="DS6" i="1"/>
  <c r="DT6" i="1" s="1"/>
  <c r="DU6" i="1" s="1"/>
  <c r="DQ8" i="1"/>
  <c r="DR8" i="1" s="1"/>
  <c r="DT8" i="1" s="1"/>
  <c r="DU8" i="1" s="1"/>
  <c r="DS10" i="1"/>
  <c r="DT10" i="1" s="1"/>
  <c r="DU10" i="1" s="1"/>
  <c r="DS14" i="1"/>
  <c r="DT14" i="1" s="1"/>
  <c r="DU14" i="1" s="1"/>
  <c r="DQ16" i="1"/>
  <c r="DR16" i="1" s="1"/>
  <c r="DT16" i="1" s="1"/>
  <c r="DU16" i="1" s="1"/>
  <c r="DS22" i="1"/>
  <c r="DT22" i="1" s="1"/>
  <c r="DQ24" i="1"/>
  <c r="DR24" i="1" s="1"/>
  <c r="DT24" i="1" s="1"/>
  <c r="DU24" i="1" s="1"/>
  <c r="DS26" i="1"/>
  <c r="DT26" i="1" s="1"/>
  <c r="DU26" i="1" s="1"/>
  <c r="DQ28" i="1"/>
  <c r="DR28" i="1" s="1"/>
  <c r="DT28" i="1" s="1"/>
  <c r="DU28" i="1" s="1"/>
  <c r="I3" i="1"/>
  <c r="J3" i="1" s="1"/>
  <c r="I6" i="1"/>
  <c r="J6" i="1" s="1"/>
  <c r="I26" i="1"/>
  <c r="J26" i="1" s="1"/>
  <c r="I22" i="1"/>
  <c r="J22" i="1" s="1"/>
  <c r="I10" i="1"/>
  <c r="J10" i="1" s="1"/>
  <c r="I13" i="1"/>
  <c r="J13" i="1" s="1"/>
  <c r="I23" i="1"/>
  <c r="J23" i="1" s="1"/>
  <c r="I27" i="1"/>
  <c r="J27" i="1" s="1"/>
  <c r="I25" i="1"/>
  <c r="J25" i="1" s="1"/>
  <c r="I29" i="1"/>
  <c r="J29" i="1" s="1"/>
  <c r="I14" i="1"/>
  <c r="J14" i="1" s="1"/>
  <c r="I24" i="1"/>
  <c r="J24" i="1" s="1"/>
  <c r="I28" i="1"/>
  <c r="J28" i="1" s="1"/>
  <c r="I7" i="1"/>
  <c r="J7" i="1" s="1"/>
  <c r="I16" i="1"/>
  <c r="J16" i="1" s="1"/>
  <c r="I9" i="1"/>
  <c r="J9" i="1" s="1"/>
  <c r="I5" i="1"/>
  <c r="J5" i="1" s="1"/>
  <c r="I8" i="1"/>
  <c r="J8" i="1" s="1"/>
  <c r="I4" i="1"/>
  <c r="J4" i="1" s="1"/>
  <c r="I18" i="1"/>
  <c r="J18" i="1" s="1"/>
  <c r="I17" i="1"/>
  <c r="J17" i="1" s="1"/>
  <c r="I15" i="1"/>
  <c r="J15" i="1" s="1"/>
  <c r="I19" i="1"/>
  <c r="J19" i="1" s="1"/>
  <c r="M5" i="1" l="1"/>
  <c r="L5" i="1"/>
  <c r="L6" i="1"/>
  <c r="M6" i="1" s="1"/>
  <c r="M18" i="1"/>
  <c r="L18" i="1"/>
  <c r="L9" i="1"/>
  <c r="M9" i="1" s="1"/>
  <c r="M28" i="1"/>
  <c r="L28" i="1"/>
  <c r="L25" i="1"/>
  <c r="M25" i="1" s="1"/>
  <c r="M10" i="1"/>
  <c r="L10" i="1"/>
  <c r="L3" i="1"/>
  <c r="M17" i="1"/>
  <c r="L17" i="1"/>
  <c r="L13" i="1"/>
  <c r="M19" i="1"/>
  <c r="L19" i="1"/>
  <c r="L4" i="1"/>
  <c r="M4" i="1" s="1"/>
  <c r="M16" i="1"/>
  <c r="L16" i="1"/>
  <c r="L24" i="1"/>
  <c r="M24" i="1" s="1"/>
  <c r="M27" i="1"/>
  <c r="L27" i="1"/>
  <c r="L22" i="1"/>
  <c r="M29" i="1"/>
  <c r="L29" i="1"/>
  <c r="L15" i="1"/>
  <c r="M15" i="1" s="1"/>
  <c r="M8" i="1"/>
  <c r="L8" i="1"/>
  <c r="L7" i="1"/>
  <c r="M7" i="1" s="1"/>
  <c r="M14" i="1"/>
  <c r="L14" i="1"/>
  <c r="L23" i="1"/>
  <c r="M23" i="1" s="1"/>
  <c r="M26" i="1"/>
  <c r="L26" i="1"/>
  <c r="DU22" i="1"/>
  <c r="DU30" i="1" s="1"/>
  <c r="DT30" i="1"/>
  <c r="DT11" i="1"/>
  <c r="DT20" i="1"/>
  <c r="DU11" i="1"/>
  <c r="DU20" i="1"/>
  <c r="L30" i="1" l="1"/>
  <c r="N22" i="1" s="1"/>
  <c r="P22" i="1" s="1"/>
  <c r="S22" i="1" s="1"/>
  <c r="L20" i="1"/>
  <c r="N16" i="1" s="1"/>
  <c r="P16" i="1" s="1"/>
  <c r="L11" i="1"/>
  <c r="M22" i="1"/>
  <c r="M30" i="1" s="1"/>
  <c r="M13" i="1"/>
  <c r="M20" i="1" s="1"/>
  <c r="M3" i="1"/>
  <c r="M11" i="1" s="1"/>
  <c r="N9" i="1" s="1"/>
  <c r="P9" i="1" s="1"/>
  <c r="N27" i="1"/>
  <c r="P27" i="1" s="1"/>
  <c r="N25" i="1"/>
  <c r="P25" i="1" s="1"/>
  <c r="Q25" i="1" s="1"/>
  <c r="R25" i="1" s="1"/>
  <c r="N26" i="1"/>
  <c r="P26" i="1" s="1"/>
  <c r="S26" i="1" s="1"/>
  <c r="Q27" i="1"/>
  <c r="R27" i="1" s="1"/>
  <c r="S27" i="1"/>
  <c r="Q22" i="1"/>
  <c r="R22" i="1" s="1"/>
  <c r="N29" i="1"/>
  <c r="N24" i="1"/>
  <c r="P24" i="1" s="1"/>
  <c r="N7" i="1"/>
  <c r="P7" i="1" s="1"/>
  <c r="N6" i="1"/>
  <c r="P6" i="1" s="1"/>
  <c r="N4" i="1"/>
  <c r="N8" i="1"/>
  <c r="P8" i="1" s="1"/>
  <c r="N5" i="1"/>
  <c r="P5" i="1" s="1"/>
  <c r="N10" i="1"/>
  <c r="P10" i="1" s="1"/>
  <c r="N13" i="1"/>
  <c r="P13" i="1" s="1"/>
  <c r="N17" i="1"/>
  <c r="P17" i="1" s="1"/>
  <c r="N18" i="1"/>
  <c r="N14" i="1"/>
  <c r="P14" i="1" s="1"/>
  <c r="N19" i="1"/>
  <c r="N15" i="1" l="1"/>
  <c r="P15" i="1" s="1"/>
  <c r="N23" i="1"/>
  <c r="P23" i="1" s="1"/>
  <c r="Q23" i="1" s="1"/>
  <c r="R23" i="1" s="1"/>
  <c r="N28" i="1"/>
  <c r="N3" i="1"/>
  <c r="P29" i="1" s="1"/>
  <c r="S29" i="1" s="1"/>
  <c r="Q26" i="1"/>
  <c r="R26" i="1" s="1"/>
  <c r="S25" i="1"/>
  <c r="T25" i="1" s="1"/>
  <c r="U25" i="1" s="1"/>
  <c r="Q17" i="1"/>
  <c r="R17" i="1" s="1"/>
  <c r="S17" i="1"/>
  <c r="Q5" i="1"/>
  <c r="R5" i="1" s="1"/>
  <c r="S5" i="1"/>
  <c r="Q29" i="1"/>
  <c r="R29" i="1" s="1"/>
  <c r="Q24" i="1"/>
  <c r="R24" i="1" s="1"/>
  <c r="S24" i="1"/>
  <c r="Q15" i="1"/>
  <c r="R15" i="1" s="1"/>
  <c r="S15" i="1"/>
  <c r="Q16" i="1"/>
  <c r="R16" i="1" s="1"/>
  <c r="S16" i="1"/>
  <c r="Q9" i="1"/>
  <c r="R9" i="1" s="1"/>
  <c r="S9" i="1"/>
  <c r="T26" i="1"/>
  <c r="U26" i="1" s="1"/>
  <c r="Q14" i="1"/>
  <c r="R14" i="1" s="1"/>
  <c r="S14" i="1"/>
  <c r="Q13" i="1"/>
  <c r="R13" i="1" s="1"/>
  <c r="S13" i="1"/>
  <c r="Q8" i="1"/>
  <c r="R8" i="1" s="1"/>
  <c r="S8" i="1"/>
  <c r="Q6" i="1"/>
  <c r="R6" i="1" s="1"/>
  <c r="S6" i="1"/>
  <c r="Q10" i="1"/>
  <c r="R10" i="1" s="1"/>
  <c r="S10" i="1"/>
  <c r="P4" i="1"/>
  <c r="Q7" i="1"/>
  <c r="R7" i="1" s="1"/>
  <c r="S7" i="1"/>
  <c r="P3" i="1"/>
  <c r="S3" i="1" s="1"/>
  <c r="T22" i="1"/>
  <c r="T27" i="1"/>
  <c r="U27" i="1" s="1"/>
  <c r="P19" i="1" l="1"/>
  <c r="S23" i="1"/>
  <c r="T23" i="1" s="1"/>
  <c r="U23" i="1" s="1"/>
  <c r="P28" i="1"/>
  <c r="P18" i="1"/>
  <c r="T6" i="1"/>
  <c r="U6" i="1" s="1"/>
  <c r="Q3" i="1"/>
  <c r="R3" i="1" s="1"/>
  <c r="T3" i="1" s="1"/>
  <c r="U3" i="1" s="1"/>
  <c r="T7" i="1"/>
  <c r="U7" i="1" s="1"/>
  <c r="T8" i="1"/>
  <c r="U8" i="1" s="1"/>
  <c r="T9" i="1"/>
  <c r="U9" i="1" s="1"/>
  <c r="U22" i="1"/>
  <c r="Q4" i="1"/>
  <c r="R4" i="1" s="1"/>
  <c r="S4" i="1"/>
  <c r="T14" i="1"/>
  <c r="U14" i="1" s="1"/>
  <c r="T15" i="1"/>
  <c r="U15" i="1" s="1"/>
  <c r="T29" i="1"/>
  <c r="U29" i="1" s="1"/>
  <c r="T17" i="1"/>
  <c r="U17" i="1" s="1"/>
  <c r="T10" i="1"/>
  <c r="U10" i="1" s="1"/>
  <c r="T5" i="1"/>
  <c r="U5" i="1" s="1"/>
  <c r="T13" i="1"/>
  <c r="T16" i="1"/>
  <c r="U16" i="1" s="1"/>
  <c r="T24" i="1"/>
  <c r="U24" i="1" s="1"/>
  <c r="Q28" i="1" l="1"/>
  <c r="R28" i="1" s="1"/>
  <c r="T28" i="1" s="1"/>
  <c r="U28" i="1" s="1"/>
  <c r="U30" i="1" s="1"/>
  <c r="S28" i="1"/>
  <c r="Q18" i="1"/>
  <c r="R18" i="1" s="1"/>
  <c r="S18" i="1"/>
  <c r="Q19" i="1"/>
  <c r="R19" i="1" s="1"/>
  <c r="T19" i="1" s="1"/>
  <c r="U19" i="1" s="1"/>
  <c r="S19" i="1"/>
  <c r="U13" i="1"/>
  <c r="T4" i="1"/>
  <c r="T11" i="1" s="1"/>
  <c r="T18" i="1" l="1"/>
  <c r="T30" i="1"/>
  <c r="V24" i="1" s="1"/>
  <c r="X24" i="1" s="1"/>
  <c r="U4" i="1"/>
  <c r="U11" i="1" s="1"/>
  <c r="V5" i="1" s="1"/>
  <c r="AA24" i="1" l="1"/>
  <c r="Y24" i="1"/>
  <c r="Z24" i="1" s="1"/>
  <c r="AB24" i="1" s="1"/>
  <c r="AC24" i="1" s="1"/>
  <c r="U18" i="1"/>
  <c r="U20" i="1" s="1"/>
  <c r="T20" i="1"/>
  <c r="V28" i="1"/>
  <c r="V22" i="1"/>
  <c r="X22" i="1" s="1"/>
  <c r="V23" i="1"/>
  <c r="X23" i="1" s="1"/>
  <c r="Y23" i="1" s="1"/>
  <c r="Z23" i="1" s="1"/>
  <c r="V25" i="1"/>
  <c r="X25" i="1" s="1"/>
  <c r="Y25" i="1" s="1"/>
  <c r="Z25" i="1" s="1"/>
  <c r="V27" i="1"/>
  <c r="X27" i="1" s="1"/>
  <c r="V26" i="1"/>
  <c r="X26" i="1" s="1"/>
  <c r="AA26" i="1" s="1"/>
  <c r="V29" i="1"/>
  <c r="V3" i="1"/>
  <c r="X5" i="1"/>
  <c r="Y5" i="1" s="1"/>
  <c r="Z5" i="1" s="1"/>
  <c r="AA25" i="1"/>
  <c r="Y22" i="1"/>
  <c r="Z22" i="1" s="1"/>
  <c r="AA22" i="1"/>
  <c r="Y27" i="1"/>
  <c r="Z27" i="1" s="1"/>
  <c r="AA27" i="1"/>
  <c r="Y26" i="1"/>
  <c r="Z26" i="1" s="1"/>
  <c r="V4" i="1"/>
  <c r="V6" i="1"/>
  <c r="X6" i="1" s="1"/>
  <c r="V8" i="1"/>
  <c r="X8" i="1" s="1"/>
  <c r="V9" i="1"/>
  <c r="X9" i="1" s="1"/>
  <c r="V10" i="1"/>
  <c r="X10" i="1" s="1"/>
  <c r="V7" i="1"/>
  <c r="X7" i="1" s="1"/>
  <c r="V15" i="1" l="1"/>
  <c r="X15" i="1" s="1"/>
  <c r="V18" i="1"/>
  <c r="V13" i="1"/>
  <c r="X13" i="1" s="1"/>
  <c r="V16" i="1"/>
  <c r="X16" i="1" s="1"/>
  <c r="V14" i="1"/>
  <c r="X14" i="1" s="1"/>
  <c r="V19" i="1"/>
  <c r="V17" i="1"/>
  <c r="X17" i="1" s="1"/>
  <c r="X4" i="1"/>
  <c r="Y4" i="1" s="1"/>
  <c r="Z4" i="1" s="1"/>
  <c r="AA23" i="1"/>
  <c r="AB23" i="1" s="1"/>
  <c r="AC23" i="1" s="1"/>
  <c r="AA5" i="1"/>
  <c r="Y8" i="1"/>
  <c r="Z8" i="1" s="1"/>
  <c r="AA8" i="1"/>
  <c r="Y7" i="1"/>
  <c r="Z7" i="1" s="1"/>
  <c r="AA7" i="1"/>
  <c r="Y6" i="1"/>
  <c r="Z6" i="1" s="1"/>
  <c r="AA6" i="1"/>
  <c r="AB22" i="1"/>
  <c r="AB25" i="1"/>
  <c r="AC25" i="1" s="1"/>
  <c r="Y10" i="1"/>
  <c r="Z10" i="1" s="1"/>
  <c r="AA10" i="1"/>
  <c r="Y9" i="1"/>
  <c r="Z9" i="1" s="1"/>
  <c r="AA9" i="1"/>
  <c r="AB26" i="1"/>
  <c r="AC26" i="1" s="1"/>
  <c r="AB27" i="1"/>
  <c r="AC27" i="1" s="1"/>
  <c r="AB5" i="1"/>
  <c r="AC5" i="1" s="1"/>
  <c r="X29" i="1"/>
  <c r="X28" i="1"/>
  <c r="X3" i="1"/>
  <c r="X19" i="1"/>
  <c r="X18" i="1"/>
  <c r="Y16" i="1" l="1"/>
  <c r="Z16" i="1" s="1"/>
  <c r="AB16" i="1" s="1"/>
  <c r="AC16" i="1" s="1"/>
  <c r="AA16" i="1"/>
  <c r="AA4" i="1"/>
  <c r="Y17" i="1"/>
  <c r="Z17" i="1" s="1"/>
  <c r="AB17" i="1" s="1"/>
  <c r="AC17" i="1" s="1"/>
  <c r="AA17" i="1"/>
  <c r="Y13" i="1"/>
  <c r="Z13" i="1" s="1"/>
  <c r="AB13" i="1" s="1"/>
  <c r="AA13" i="1"/>
  <c r="AA14" i="1"/>
  <c r="Y14" i="1"/>
  <c r="Z14" i="1" s="1"/>
  <c r="Y15" i="1"/>
  <c r="Z15" i="1" s="1"/>
  <c r="AB15" i="1" s="1"/>
  <c r="AC15" i="1" s="1"/>
  <c r="AA15" i="1"/>
  <c r="Y19" i="1"/>
  <c r="Z19" i="1" s="1"/>
  <c r="AA19" i="1"/>
  <c r="Y3" i="1"/>
  <c r="Z3" i="1" s="1"/>
  <c r="AA3" i="1"/>
  <c r="AB9" i="1"/>
  <c r="AC9" i="1" s="1"/>
  <c r="AC13" i="1"/>
  <c r="AB6" i="1"/>
  <c r="AC6" i="1" s="1"/>
  <c r="Y28" i="1"/>
  <c r="Z28" i="1" s="1"/>
  <c r="AA28" i="1"/>
  <c r="Y18" i="1"/>
  <c r="Z18" i="1" s="1"/>
  <c r="AA18" i="1"/>
  <c r="Y29" i="1"/>
  <c r="Z29" i="1" s="1"/>
  <c r="AA29" i="1"/>
  <c r="AB4" i="1"/>
  <c r="AC4" i="1" s="1"/>
  <c r="AB10" i="1"/>
  <c r="AC10" i="1" s="1"/>
  <c r="AC22" i="1"/>
  <c r="AB7" i="1"/>
  <c r="AC7" i="1" s="1"/>
  <c r="AB8" i="1"/>
  <c r="AC8" i="1" s="1"/>
  <c r="AB14" i="1" l="1"/>
  <c r="AC14" i="1" s="1"/>
  <c r="AB28" i="1"/>
  <c r="AB3" i="1"/>
  <c r="AB11" i="1" s="1"/>
  <c r="AB18" i="1"/>
  <c r="AB29" i="1"/>
  <c r="AC29" i="1" s="1"/>
  <c r="AB19" i="1"/>
  <c r="AC19" i="1" s="1"/>
  <c r="AC3" i="1" l="1"/>
  <c r="AC11" i="1" s="1"/>
  <c r="AD6" i="1" s="1"/>
  <c r="AC28" i="1"/>
  <c r="AC30" i="1" s="1"/>
  <c r="AB30" i="1"/>
  <c r="AC18" i="1"/>
  <c r="AC20" i="1" s="1"/>
  <c r="AB20" i="1"/>
  <c r="AD8" i="1" l="1"/>
  <c r="AF8" i="1" s="1"/>
  <c r="AG8" i="1" s="1"/>
  <c r="AH8" i="1" s="1"/>
  <c r="AD3" i="1"/>
  <c r="AD5" i="1"/>
  <c r="AD18" i="1"/>
  <c r="AD4" i="1"/>
  <c r="AD10" i="1"/>
  <c r="AF10" i="1" s="1"/>
  <c r="AD24" i="1"/>
  <c r="AF24" i="1" s="1"/>
  <c r="AD22" i="1"/>
  <c r="AF22" i="1" s="1"/>
  <c r="AD23" i="1"/>
  <c r="AF23" i="1" s="1"/>
  <c r="AD27" i="1"/>
  <c r="AF27" i="1" s="1"/>
  <c r="AD28" i="1"/>
  <c r="AD29" i="1"/>
  <c r="AD25" i="1"/>
  <c r="AF25" i="1" s="1"/>
  <c r="AD26" i="1"/>
  <c r="AF26" i="1" s="1"/>
  <c r="AD9" i="1"/>
  <c r="AF9" i="1" s="1"/>
  <c r="AD14" i="1"/>
  <c r="AF14" i="1" s="1"/>
  <c r="AD13" i="1"/>
  <c r="AF13" i="1" s="1"/>
  <c r="AD16" i="1"/>
  <c r="AF16" i="1" s="1"/>
  <c r="AD15" i="1"/>
  <c r="AF15" i="1" s="1"/>
  <c r="AD19" i="1"/>
  <c r="AD17" i="1"/>
  <c r="AF17" i="1" s="1"/>
  <c r="AD7" i="1"/>
  <c r="AF7" i="1" s="1"/>
  <c r="AI8" i="1" l="1"/>
  <c r="AF3" i="1"/>
  <c r="AF29" i="1"/>
  <c r="AF18" i="1"/>
  <c r="AG18" i="1" s="1"/>
  <c r="AH18" i="1" s="1"/>
  <c r="AF19" i="1"/>
  <c r="AI19" i="1" s="1"/>
  <c r="AF28" i="1"/>
  <c r="AG28" i="1" s="1"/>
  <c r="AH28" i="1" s="1"/>
  <c r="AG15" i="1"/>
  <c r="AH15" i="1" s="1"/>
  <c r="AI15" i="1"/>
  <c r="AG9" i="1"/>
  <c r="AH9" i="1" s="1"/>
  <c r="AI9" i="1"/>
  <c r="AG29" i="1"/>
  <c r="AH29" i="1" s="1"/>
  <c r="AI29" i="1"/>
  <c r="AG22" i="1"/>
  <c r="AH22" i="1" s="1"/>
  <c r="AI22" i="1"/>
  <c r="AG7" i="1"/>
  <c r="AH7" i="1" s="1"/>
  <c r="AI7" i="1"/>
  <c r="AG16" i="1"/>
  <c r="AH16" i="1" s="1"/>
  <c r="AI16" i="1"/>
  <c r="AG3" i="1"/>
  <c r="AH3" i="1" s="1"/>
  <c r="AI3" i="1"/>
  <c r="AG24" i="1"/>
  <c r="AH24" i="1" s="1"/>
  <c r="AI24" i="1"/>
  <c r="AG17" i="1"/>
  <c r="AH17" i="1" s="1"/>
  <c r="AI17" i="1"/>
  <c r="AG13" i="1"/>
  <c r="AH13" i="1" s="1"/>
  <c r="AI13" i="1"/>
  <c r="AG26" i="1"/>
  <c r="AH26" i="1" s="1"/>
  <c r="AI26" i="1"/>
  <c r="AG27" i="1"/>
  <c r="AH27" i="1" s="1"/>
  <c r="AI27" i="1"/>
  <c r="AF5" i="1"/>
  <c r="AG19" i="1"/>
  <c r="AH19" i="1" s="1"/>
  <c r="AG14" i="1"/>
  <c r="AH14" i="1" s="1"/>
  <c r="AI14" i="1"/>
  <c r="AG25" i="1"/>
  <c r="AH25" i="1" s="1"/>
  <c r="AI25" i="1"/>
  <c r="AG23" i="1"/>
  <c r="AH23" i="1" s="1"/>
  <c r="AI23" i="1"/>
  <c r="AG10" i="1"/>
  <c r="AH10" i="1" s="1"/>
  <c r="AI10" i="1"/>
  <c r="AJ8" i="1"/>
  <c r="AK8" i="1" s="1"/>
  <c r="AF4" i="1"/>
  <c r="AF6" i="1"/>
  <c r="AI28" i="1" l="1"/>
  <c r="AI18" i="1"/>
  <c r="AJ18" i="1" s="1"/>
  <c r="AK18" i="1" s="1"/>
  <c r="AJ14" i="1"/>
  <c r="AK14" i="1" s="1"/>
  <c r="AJ27" i="1"/>
  <c r="AK27" i="1" s="1"/>
  <c r="AJ10" i="1"/>
  <c r="AK10" i="1" s="1"/>
  <c r="AJ25" i="1"/>
  <c r="AK25" i="1" s="1"/>
  <c r="AJ19" i="1"/>
  <c r="AK19" i="1" s="1"/>
  <c r="AG4" i="1"/>
  <c r="AH4" i="1" s="1"/>
  <c r="AI4" i="1"/>
  <c r="AJ23" i="1"/>
  <c r="AK23" i="1" s="1"/>
  <c r="AJ13" i="1"/>
  <c r="AJ28" i="1"/>
  <c r="AK28" i="1" s="1"/>
  <c r="AJ16" i="1"/>
  <c r="AK16" i="1" s="1"/>
  <c r="AJ22" i="1"/>
  <c r="AJ9" i="1"/>
  <c r="AK9" i="1" s="1"/>
  <c r="AG6" i="1"/>
  <c r="AH6" i="1" s="1"/>
  <c r="AI6" i="1"/>
  <c r="AG5" i="1"/>
  <c r="AH5" i="1" s="1"/>
  <c r="AI5" i="1"/>
  <c r="AJ26" i="1"/>
  <c r="AK26" i="1" s="1"/>
  <c r="AJ17" i="1"/>
  <c r="AK17" i="1" s="1"/>
  <c r="AJ24" i="1"/>
  <c r="AK24" i="1" s="1"/>
  <c r="AJ3" i="1"/>
  <c r="AJ7" i="1"/>
  <c r="AK7" i="1" s="1"/>
  <c r="AJ29" i="1"/>
  <c r="AK29" i="1" s="1"/>
  <c r="AJ15" i="1"/>
  <c r="AK15" i="1" s="1"/>
  <c r="AJ30" i="1" l="1"/>
  <c r="AJ6" i="1"/>
  <c r="AK6" i="1" s="1"/>
  <c r="AK22" i="1"/>
  <c r="AK30" i="1" s="1"/>
  <c r="AJ20" i="1"/>
  <c r="AK3" i="1"/>
  <c r="AJ5" i="1"/>
  <c r="AK5" i="1" s="1"/>
  <c r="AK13" i="1"/>
  <c r="AK20" i="1" s="1"/>
  <c r="AJ4" i="1"/>
  <c r="AK4" i="1" s="1"/>
  <c r="AJ11" i="1" l="1"/>
  <c r="AL19" i="1"/>
  <c r="AL14" i="1"/>
  <c r="AN14" i="1" s="1"/>
  <c r="AL16" i="1"/>
  <c r="AN16" i="1" s="1"/>
  <c r="AL17" i="1"/>
  <c r="AN17" i="1" s="1"/>
  <c r="AL15" i="1"/>
  <c r="AN15" i="1" s="1"/>
  <c r="AL18" i="1"/>
  <c r="AL13" i="1"/>
  <c r="AN13" i="1" s="1"/>
  <c r="AL26" i="1"/>
  <c r="AN26" i="1" s="1"/>
  <c r="AL29" i="1"/>
  <c r="AL23" i="1"/>
  <c r="AN23" i="1" s="1"/>
  <c r="AL27" i="1"/>
  <c r="AN27" i="1" s="1"/>
  <c r="AL25" i="1"/>
  <c r="AN25" i="1" s="1"/>
  <c r="AL22" i="1"/>
  <c r="AN22" i="1" s="1"/>
  <c r="AL28" i="1"/>
  <c r="AL24" i="1"/>
  <c r="AN24" i="1" s="1"/>
  <c r="AK11" i="1"/>
  <c r="AL5" i="1" s="1"/>
  <c r="AO16" i="1" l="1"/>
  <c r="AP16" i="1" s="1"/>
  <c r="AQ16" i="1"/>
  <c r="AO24" i="1"/>
  <c r="AP24" i="1" s="1"/>
  <c r="AQ24" i="1"/>
  <c r="AO27" i="1"/>
  <c r="AP27" i="1" s="1"/>
  <c r="AQ27" i="1"/>
  <c r="AO13" i="1"/>
  <c r="AP13" i="1" s="1"/>
  <c r="AQ13" i="1"/>
  <c r="AO23" i="1"/>
  <c r="AP23" i="1" s="1"/>
  <c r="AQ23" i="1"/>
  <c r="AO14" i="1"/>
  <c r="AP14" i="1" s="1"/>
  <c r="AQ14" i="1"/>
  <c r="AO22" i="1"/>
  <c r="AP22" i="1" s="1"/>
  <c r="AQ22" i="1"/>
  <c r="AO15" i="1"/>
  <c r="AP15" i="1" s="1"/>
  <c r="AQ15" i="1"/>
  <c r="AN5" i="1"/>
  <c r="AO25" i="1"/>
  <c r="AP25" i="1" s="1"/>
  <c r="AQ25" i="1"/>
  <c r="AO26" i="1"/>
  <c r="AP26" i="1" s="1"/>
  <c r="AQ26" i="1"/>
  <c r="AO17" i="1"/>
  <c r="AP17" i="1" s="1"/>
  <c r="AQ17" i="1"/>
  <c r="AL7" i="1"/>
  <c r="AN7" i="1" s="1"/>
  <c r="AL6" i="1"/>
  <c r="AN6" i="1" s="1"/>
  <c r="AL3" i="1"/>
  <c r="AL8" i="1"/>
  <c r="AN8" i="1" s="1"/>
  <c r="AL4" i="1"/>
  <c r="AN4" i="1" s="1"/>
  <c r="AL9" i="1"/>
  <c r="AN9" i="1" s="1"/>
  <c r="AL10" i="1"/>
  <c r="AN10" i="1" s="1"/>
  <c r="AO10" i="1" l="1"/>
  <c r="AP10" i="1" s="1"/>
  <c r="AQ10" i="1"/>
  <c r="AO4" i="1"/>
  <c r="AP4" i="1" s="1"/>
  <c r="AQ4" i="1"/>
  <c r="AO7" i="1"/>
  <c r="AP7" i="1" s="1"/>
  <c r="AQ7" i="1"/>
  <c r="AR26" i="1"/>
  <c r="AS26" i="1" s="1"/>
  <c r="AO8" i="1"/>
  <c r="AP8" i="1" s="1"/>
  <c r="AQ8" i="1"/>
  <c r="AR15" i="1"/>
  <c r="AS15" i="1" s="1"/>
  <c r="AR14" i="1"/>
  <c r="AS14" i="1" s="1"/>
  <c r="AR13" i="1"/>
  <c r="AR24" i="1"/>
  <c r="AS24" i="1" s="1"/>
  <c r="AR17" i="1"/>
  <c r="AS17" i="1" s="1"/>
  <c r="AR25" i="1"/>
  <c r="AS25" i="1" s="1"/>
  <c r="AO9" i="1"/>
  <c r="AP9" i="1" s="1"/>
  <c r="AQ9" i="1"/>
  <c r="AO6" i="1"/>
  <c r="AP6" i="1" s="1"/>
  <c r="AQ6" i="1"/>
  <c r="AO5" i="1"/>
  <c r="AP5" i="1" s="1"/>
  <c r="AQ5" i="1"/>
  <c r="AR22" i="1"/>
  <c r="AS22" i="1" s="1"/>
  <c r="AR23" i="1"/>
  <c r="AS23" i="1" s="1"/>
  <c r="AR27" i="1"/>
  <c r="AS27" i="1" s="1"/>
  <c r="AR16" i="1"/>
  <c r="AS16" i="1" s="1"/>
  <c r="AN19" i="1"/>
  <c r="AN18" i="1"/>
  <c r="AN28" i="1"/>
  <c r="AN3" i="1"/>
  <c r="AN29" i="1"/>
  <c r="AR6" i="1" l="1"/>
  <c r="AS6" i="1" s="1"/>
  <c r="AR7" i="1"/>
  <c r="AS7" i="1" s="1"/>
  <c r="AO28" i="1"/>
  <c r="AP28" i="1" s="1"/>
  <c r="AQ28" i="1"/>
  <c r="AR9" i="1"/>
  <c r="AS9" i="1" s="1"/>
  <c r="AR4" i="1"/>
  <c r="AS4" i="1" s="1"/>
  <c r="AO29" i="1"/>
  <c r="AP29" i="1" s="1"/>
  <c r="AQ29" i="1"/>
  <c r="AO19" i="1"/>
  <c r="AP19" i="1" s="1"/>
  <c r="AQ19" i="1"/>
  <c r="AR8" i="1"/>
  <c r="AS8" i="1" s="1"/>
  <c r="AO3" i="1"/>
  <c r="AP3" i="1" s="1"/>
  <c r="AQ3" i="1"/>
  <c r="AR5" i="1"/>
  <c r="AS5" i="1" s="1"/>
  <c r="AS13" i="1"/>
  <c r="AO18" i="1"/>
  <c r="AP18" i="1" s="1"/>
  <c r="AQ18" i="1"/>
  <c r="AR10" i="1"/>
  <c r="AS10" i="1" s="1"/>
  <c r="AR28" i="1" l="1"/>
  <c r="AS28" i="1" s="1"/>
  <c r="AR3" i="1"/>
  <c r="AR11" i="1" s="1"/>
  <c r="AR29" i="1"/>
  <c r="AR18" i="1"/>
  <c r="AR19" i="1"/>
  <c r="AS19" i="1" s="1"/>
  <c r="AR30" i="1" l="1"/>
  <c r="AS3" i="1"/>
  <c r="AS11" i="1" s="1"/>
  <c r="AT7" i="1" s="1"/>
  <c r="AV7" i="1" s="1"/>
  <c r="AR20" i="1"/>
  <c r="AS18" i="1"/>
  <c r="AS20" i="1" s="1"/>
  <c r="AS29" i="1"/>
  <c r="AS30" i="1" s="1"/>
  <c r="AW7" i="1" l="1"/>
  <c r="AX7" i="1" s="1"/>
  <c r="AY7" i="1"/>
  <c r="AT6" i="1"/>
  <c r="AT4" i="1"/>
  <c r="AT9" i="1"/>
  <c r="AV9" i="1" s="1"/>
  <c r="AT5" i="1"/>
  <c r="AT8" i="1"/>
  <c r="AV8" i="1" s="1"/>
  <c r="AT3" i="1"/>
  <c r="AT10" i="1"/>
  <c r="AV10" i="1" s="1"/>
  <c r="AT26" i="1"/>
  <c r="AV26" i="1" s="1"/>
  <c r="AT28" i="1"/>
  <c r="AT22" i="1"/>
  <c r="AT24" i="1"/>
  <c r="AV24" i="1" s="1"/>
  <c r="AT29" i="1"/>
  <c r="AT23" i="1"/>
  <c r="AV23" i="1" s="1"/>
  <c r="AT17" i="1"/>
  <c r="AV17" i="1" s="1"/>
  <c r="AT19" i="1"/>
  <c r="AT18" i="1"/>
  <c r="AT13" i="1"/>
  <c r="AT15" i="1"/>
  <c r="AV15" i="1" s="1"/>
  <c r="AT16" i="1"/>
  <c r="AV16" i="1" s="1"/>
  <c r="AT14" i="1"/>
  <c r="AV14" i="1" s="1"/>
  <c r="AT27" i="1"/>
  <c r="AV27" i="1" s="1"/>
  <c r="AT25" i="1"/>
  <c r="AV25" i="1" s="1"/>
  <c r="AV19" i="1" l="1"/>
  <c r="AW16" i="1"/>
  <c r="AX16" i="1" s="1"/>
  <c r="AY16" i="1"/>
  <c r="AW19" i="1"/>
  <c r="AX19" i="1" s="1"/>
  <c r="AY19" i="1"/>
  <c r="AW24" i="1"/>
  <c r="AX24" i="1" s="1"/>
  <c r="AY24" i="1"/>
  <c r="AW10" i="1"/>
  <c r="AX10" i="1" s="1"/>
  <c r="AY10" i="1"/>
  <c r="AW9" i="1"/>
  <c r="AX9" i="1" s="1"/>
  <c r="AY9" i="1"/>
  <c r="AW25" i="1"/>
  <c r="AX25" i="1" s="1"/>
  <c r="AY25" i="1"/>
  <c r="AW15" i="1"/>
  <c r="AX15" i="1" s="1"/>
  <c r="AY15" i="1"/>
  <c r="AW17" i="1"/>
  <c r="AX17" i="1" s="1"/>
  <c r="AY17" i="1"/>
  <c r="AW27" i="1"/>
  <c r="AX27" i="1" s="1"/>
  <c r="AY27" i="1"/>
  <c r="AW23" i="1"/>
  <c r="AX23" i="1" s="1"/>
  <c r="AY23" i="1"/>
  <c r="AV28" i="1"/>
  <c r="AW8" i="1"/>
  <c r="AX8" i="1" s="1"/>
  <c r="AY8" i="1"/>
  <c r="AW14" i="1"/>
  <c r="AX14" i="1" s="1"/>
  <c r="AY14" i="1"/>
  <c r="AV18" i="1"/>
  <c r="AV29" i="1"/>
  <c r="AW26" i="1"/>
  <c r="AX26" i="1" s="1"/>
  <c r="AY26" i="1"/>
  <c r="AZ7" i="1"/>
  <c r="BA7" i="1" s="1"/>
  <c r="AV22" i="1"/>
  <c r="AV6" i="1"/>
  <c r="AV5" i="1"/>
  <c r="AV13" i="1"/>
  <c r="AV4" i="1"/>
  <c r="AV3" i="1"/>
  <c r="AW3" i="1" l="1"/>
  <c r="AX3" i="1" s="1"/>
  <c r="AY3" i="1"/>
  <c r="AW6" i="1"/>
  <c r="AX6" i="1" s="1"/>
  <c r="AY6" i="1"/>
  <c r="AW28" i="1"/>
  <c r="AX28" i="1" s="1"/>
  <c r="AY28" i="1"/>
  <c r="AZ27" i="1"/>
  <c r="BA27" i="1" s="1"/>
  <c r="AZ15" i="1"/>
  <c r="BA15" i="1" s="1"/>
  <c r="AZ9" i="1"/>
  <c r="BA9" i="1" s="1"/>
  <c r="AW4" i="1"/>
  <c r="AX4" i="1" s="1"/>
  <c r="AY4" i="1"/>
  <c r="AW22" i="1"/>
  <c r="AX22" i="1" s="1"/>
  <c r="AY22" i="1"/>
  <c r="AZ26" i="1"/>
  <c r="BA26" i="1" s="1"/>
  <c r="AZ14" i="1"/>
  <c r="BA14" i="1" s="1"/>
  <c r="AW13" i="1"/>
  <c r="AX13" i="1" s="1"/>
  <c r="AY13" i="1"/>
  <c r="AW29" i="1"/>
  <c r="AX29" i="1" s="1"/>
  <c r="AY29" i="1"/>
  <c r="AZ23" i="1"/>
  <c r="BA23" i="1" s="1"/>
  <c r="AZ17" i="1"/>
  <c r="BA17" i="1" s="1"/>
  <c r="AZ25" i="1"/>
  <c r="BA25" i="1" s="1"/>
  <c r="AZ10" i="1"/>
  <c r="BA10" i="1" s="1"/>
  <c r="AZ19" i="1"/>
  <c r="BA19" i="1" s="1"/>
  <c r="AW5" i="1"/>
  <c r="AX5" i="1" s="1"/>
  <c r="AY5" i="1"/>
  <c r="AW18" i="1"/>
  <c r="AX18" i="1" s="1"/>
  <c r="AY18" i="1"/>
  <c r="AZ8" i="1"/>
  <c r="BA8" i="1" s="1"/>
  <c r="AZ24" i="1"/>
  <c r="BA24" i="1" s="1"/>
  <c r="AZ16" i="1"/>
  <c r="BA16" i="1" s="1"/>
  <c r="AZ18" i="1" l="1"/>
  <c r="BA18" i="1" s="1"/>
  <c r="AZ13" i="1"/>
  <c r="AZ4" i="1"/>
  <c r="BA4" i="1" s="1"/>
  <c r="AZ28" i="1"/>
  <c r="BA28" i="1" s="1"/>
  <c r="AZ3" i="1"/>
  <c r="AZ5" i="1"/>
  <c r="BA5" i="1" s="1"/>
  <c r="AZ29" i="1"/>
  <c r="BA29" i="1" s="1"/>
  <c r="AZ22" i="1"/>
  <c r="AZ6" i="1"/>
  <c r="BA6" i="1" s="1"/>
  <c r="AZ30" i="1" l="1"/>
  <c r="BA22" i="1"/>
  <c r="BA30" i="1" s="1"/>
  <c r="AZ11" i="1"/>
  <c r="BA3" i="1"/>
  <c r="BA11" i="1" s="1"/>
  <c r="AZ20" i="1"/>
  <c r="BA13" i="1"/>
  <c r="BA20" i="1" s="1"/>
  <c r="BB6" i="1" l="1"/>
  <c r="BB7" i="1"/>
  <c r="BD7" i="1" s="1"/>
  <c r="BB9" i="1"/>
  <c r="BD9" i="1" s="1"/>
  <c r="BB3" i="1"/>
  <c r="BD3" i="1" s="1"/>
  <c r="BB4" i="1"/>
  <c r="BB10" i="1"/>
  <c r="BD10" i="1" s="1"/>
  <c r="BB8" i="1"/>
  <c r="BD8" i="1" s="1"/>
  <c r="BB5" i="1"/>
  <c r="BB14" i="1"/>
  <c r="BD14" i="1" s="1"/>
  <c r="BB18" i="1"/>
  <c r="BB17" i="1"/>
  <c r="BD17" i="1" s="1"/>
  <c r="BB15" i="1"/>
  <c r="BD15" i="1" s="1"/>
  <c r="BB19" i="1"/>
  <c r="BB13" i="1"/>
  <c r="BD13" i="1" s="1"/>
  <c r="BB16" i="1"/>
  <c r="BD16" i="1" s="1"/>
  <c r="BB23" i="1"/>
  <c r="BD23" i="1" s="1"/>
  <c r="BB22" i="1"/>
  <c r="BD22" i="1" s="1"/>
  <c r="BB24" i="1"/>
  <c r="BD24" i="1" s="1"/>
  <c r="BB28" i="1"/>
  <c r="BB27" i="1"/>
  <c r="BD27" i="1" s="1"/>
  <c r="BB26" i="1"/>
  <c r="BD26" i="1" s="1"/>
  <c r="BB25" i="1"/>
  <c r="BD25" i="1" s="1"/>
  <c r="BB29" i="1"/>
  <c r="BD5" i="1" l="1"/>
  <c r="BE27" i="1"/>
  <c r="BF27" i="1" s="1"/>
  <c r="BG27" i="1"/>
  <c r="BE15" i="1"/>
  <c r="BF15" i="1" s="1"/>
  <c r="BG15" i="1"/>
  <c r="BE5" i="1"/>
  <c r="BF5" i="1" s="1"/>
  <c r="BG5" i="1"/>
  <c r="BE17" i="1"/>
  <c r="BF17" i="1" s="1"/>
  <c r="BG17" i="1"/>
  <c r="BE7" i="1"/>
  <c r="BF7" i="1" s="1"/>
  <c r="BG7" i="1"/>
  <c r="BE23" i="1"/>
  <c r="BF23" i="1" s="1"/>
  <c r="BG23" i="1"/>
  <c r="BE3" i="1"/>
  <c r="BF3" i="1" s="1"/>
  <c r="BG3" i="1"/>
  <c r="BE16" i="1"/>
  <c r="BF16" i="1" s="1"/>
  <c r="BG16" i="1"/>
  <c r="BE8" i="1"/>
  <c r="BF8" i="1" s="1"/>
  <c r="BG8" i="1"/>
  <c r="BE9" i="1"/>
  <c r="BF9" i="1" s="1"/>
  <c r="BG9" i="1"/>
  <c r="BE25" i="1"/>
  <c r="BF25" i="1" s="1"/>
  <c r="BG25" i="1"/>
  <c r="BE24" i="1"/>
  <c r="BF24" i="1" s="1"/>
  <c r="BG24" i="1"/>
  <c r="BE13" i="1"/>
  <c r="BF13" i="1" s="1"/>
  <c r="BG13" i="1"/>
  <c r="BE10" i="1"/>
  <c r="BF10" i="1" s="1"/>
  <c r="BG10" i="1"/>
  <c r="BE26" i="1"/>
  <c r="BF26" i="1" s="1"/>
  <c r="BG26" i="1"/>
  <c r="BE22" i="1"/>
  <c r="BF22" i="1" s="1"/>
  <c r="BG22" i="1"/>
  <c r="BE14" i="1"/>
  <c r="BF14" i="1" s="1"/>
  <c r="BG14" i="1"/>
  <c r="BD4" i="1"/>
  <c r="BD29" i="1"/>
  <c r="BD28" i="1"/>
  <c r="BD18" i="1"/>
  <c r="BD19" i="1"/>
  <c r="BD6" i="1"/>
  <c r="BH13" i="1" l="1"/>
  <c r="BI13" i="1" s="1"/>
  <c r="BH3" i="1"/>
  <c r="BI3" i="1" s="1"/>
  <c r="BE18" i="1"/>
  <c r="BF18" i="1" s="1"/>
  <c r="BG18" i="1"/>
  <c r="BE4" i="1"/>
  <c r="BF4" i="1" s="1"/>
  <c r="BG4" i="1"/>
  <c r="BH22" i="1"/>
  <c r="BH10" i="1"/>
  <c r="BI10" i="1" s="1"/>
  <c r="BH24" i="1"/>
  <c r="BI24" i="1" s="1"/>
  <c r="BH9" i="1"/>
  <c r="BI9" i="1" s="1"/>
  <c r="BH16" i="1"/>
  <c r="BI16" i="1" s="1"/>
  <c r="BH23" i="1"/>
  <c r="BI23" i="1" s="1"/>
  <c r="BH17" i="1"/>
  <c r="BI17" i="1" s="1"/>
  <c r="BH15" i="1"/>
  <c r="BE6" i="1"/>
  <c r="BF6" i="1" s="1"/>
  <c r="BG6" i="1"/>
  <c r="BE29" i="1"/>
  <c r="BF29" i="1" s="1"/>
  <c r="BG29" i="1"/>
  <c r="BE19" i="1"/>
  <c r="BF19" i="1" s="1"/>
  <c r="BG19" i="1"/>
  <c r="BE28" i="1"/>
  <c r="BF28" i="1" s="1"/>
  <c r="BG28" i="1"/>
  <c r="BH14" i="1"/>
  <c r="BI14" i="1" s="1"/>
  <c r="BH26" i="1"/>
  <c r="BI26" i="1" s="1"/>
  <c r="BH25" i="1"/>
  <c r="BI25" i="1" s="1"/>
  <c r="BH8" i="1"/>
  <c r="BI8" i="1" s="1"/>
  <c r="BH7" i="1"/>
  <c r="BI7" i="1" s="1"/>
  <c r="BH5" i="1"/>
  <c r="BI5" i="1" s="1"/>
  <c r="BH27" i="1"/>
  <c r="BI27" i="1" s="1"/>
  <c r="BH4" i="1" l="1"/>
  <c r="BH29" i="1"/>
  <c r="BI29" i="1" s="1"/>
  <c r="BI15" i="1"/>
  <c r="BI22" i="1"/>
  <c r="BH18" i="1"/>
  <c r="BH28" i="1"/>
  <c r="BH30" i="1" s="1"/>
  <c r="BH19" i="1"/>
  <c r="BI19" i="1" s="1"/>
  <c r="BH6" i="1"/>
  <c r="BI6" i="1" s="1"/>
  <c r="BI28" i="1" l="1"/>
  <c r="BH20" i="1"/>
  <c r="BH11" i="1"/>
  <c r="BI4" i="1"/>
  <c r="BI11" i="1" s="1"/>
  <c r="BI18" i="1"/>
  <c r="BI20" i="1" s="1"/>
  <c r="BI30" i="1"/>
  <c r="BJ22" i="1" s="1"/>
  <c r="BL22" i="1" s="1"/>
  <c r="BJ29" i="1" l="1"/>
  <c r="BJ28" i="1"/>
  <c r="BM22" i="1"/>
  <c r="BN22" i="1" s="1"/>
  <c r="BO22" i="1"/>
  <c r="BJ14" i="1"/>
  <c r="BL14" i="1" s="1"/>
  <c r="BJ18" i="1"/>
  <c r="BJ17" i="1"/>
  <c r="BL17" i="1" s="1"/>
  <c r="BJ13" i="1"/>
  <c r="BL13" i="1" s="1"/>
  <c r="BJ16" i="1"/>
  <c r="BL16" i="1" s="1"/>
  <c r="BJ19" i="1"/>
  <c r="BJ15" i="1"/>
  <c r="BL15" i="1" s="1"/>
  <c r="BJ27" i="1"/>
  <c r="BL27" i="1" s="1"/>
  <c r="BJ23" i="1"/>
  <c r="BL23" i="1" s="1"/>
  <c r="BJ25" i="1"/>
  <c r="BL25" i="1" s="1"/>
  <c r="BJ24" i="1"/>
  <c r="BL24" i="1" s="1"/>
  <c r="BJ26" i="1"/>
  <c r="BL26" i="1" s="1"/>
  <c r="BJ6" i="1"/>
  <c r="BL6" i="1" s="1"/>
  <c r="BJ7" i="1"/>
  <c r="BL7" i="1" s="1"/>
  <c r="BJ5" i="1"/>
  <c r="BL5" i="1" s="1"/>
  <c r="BJ4" i="1"/>
  <c r="BJ3" i="1"/>
  <c r="BJ9" i="1"/>
  <c r="BL9" i="1" s="1"/>
  <c r="BJ10" i="1"/>
  <c r="BL10" i="1" s="1"/>
  <c r="BJ8" i="1"/>
  <c r="BL8" i="1" s="1"/>
  <c r="BL28" i="1" l="1"/>
  <c r="BM28" i="1" s="1"/>
  <c r="BN28" i="1" s="1"/>
  <c r="BM26" i="1"/>
  <c r="BN26" i="1" s="1"/>
  <c r="BO26" i="1"/>
  <c r="BM27" i="1"/>
  <c r="BN27" i="1" s="1"/>
  <c r="BO27" i="1"/>
  <c r="BM16" i="1"/>
  <c r="BN16" i="1" s="1"/>
  <c r="BO16" i="1"/>
  <c r="BM14" i="1"/>
  <c r="BN14" i="1" s="1"/>
  <c r="BO14" i="1"/>
  <c r="BM23" i="1"/>
  <c r="BN23" i="1" s="1"/>
  <c r="BO23" i="1"/>
  <c r="BM8" i="1"/>
  <c r="BN8" i="1" s="1"/>
  <c r="BO8" i="1"/>
  <c r="BM5" i="1"/>
  <c r="BN5" i="1" s="1"/>
  <c r="BO5" i="1"/>
  <c r="BM24" i="1"/>
  <c r="BN24" i="1" s="1"/>
  <c r="BO24" i="1"/>
  <c r="BM13" i="1"/>
  <c r="BN13" i="1" s="1"/>
  <c r="BO13" i="1"/>
  <c r="BM6" i="1"/>
  <c r="BN6" i="1" s="1"/>
  <c r="BO6" i="1"/>
  <c r="BM10" i="1"/>
  <c r="BN10" i="1" s="1"/>
  <c r="BO10" i="1"/>
  <c r="BM9" i="1"/>
  <c r="BN9" i="1" s="1"/>
  <c r="BO9" i="1"/>
  <c r="BM7" i="1"/>
  <c r="BN7" i="1" s="1"/>
  <c r="BO7" i="1"/>
  <c r="BM25" i="1"/>
  <c r="BN25" i="1" s="1"/>
  <c r="BO25" i="1"/>
  <c r="BM15" i="1"/>
  <c r="BN15" i="1" s="1"/>
  <c r="BO15" i="1"/>
  <c r="BM17" i="1"/>
  <c r="BN17" i="1" s="1"/>
  <c r="BO17" i="1"/>
  <c r="BP22" i="1"/>
  <c r="BL29" i="1"/>
  <c r="BL3" i="1"/>
  <c r="BL19" i="1"/>
  <c r="BL18" i="1"/>
  <c r="BL4" i="1"/>
  <c r="BO28" i="1" l="1"/>
  <c r="BM18" i="1"/>
  <c r="BN18" i="1" s="1"/>
  <c r="BO18" i="1"/>
  <c r="BP15" i="1"/>
  <c r="BQ15" i="1" s="1"/>
  <c r="BP7" i="1"/>
  <c r="BQ7" i="1" s="1"/>
  <c r="BP13" i="1"/>
  <c r="BP23" i="1"/>
  <c r="BQ23" i="1" s="1"/>
  <c r="BP16" i="1"/>
  <c r="BQ16" i="1" s="1"/>
  <c r="BP26" i="1"/>
  <c r="BQ26" i="1" s="1"/>
  <c r="BM19" i="1"/>
  <c r="BN19" i="1" s="1"/>
  <c r="BO19" i="1"/>
  <c r="BQ22" i="1"/>
  <c r="BP10" i="1"/>
  <c r="BQ10" i="1" s="1"/>
  <c r="BP5" i="1"/>
  <c r="BQ5" i="1" s="1"/>
  <c r="BM4" i="1"/>
  <c r="BN4" i="1" s="1"/>
  <c r="BO4" i="1"/>
  <c r="BM3" i="1"/>
  <c r="BN3" i="1" s="1"/>
  <c r="BO3" i="1"/>
  <c r="BM29" i="1"/>
  <c r="BN29" i="1" s="1"/>
  <c r="BO29" i="1"/>
  <c r="BP17" i="1"/>
  <c r="BQ17" i="1" s="1"/>
  <c r="BP25" i="1"/>
  <c r="BQ25" i="1" s="1"/>
  <c r="BP9" i="1"/>
  <c r="BQ9" i="1" s="1"/>
  <c r="BP6" i="1"/>
  <c r="BQ6" i="1" s="1"/>
  <c r="BP24" i="1"/>
  <c r="BP8" i="1"/>
  <c r="BQ8" i="1" s="1"/>
  <c r="BP14" i="1"/>
  <c r="BQ14" i="1" s="1"/>
  <c r="BP27" i="1"/>
  <c r="BQ27" i="1" s="1"/>
  <c r="BP28" i="1"/>
  <c r="BQ28" i="1" s="1"/>
  <c r="BP29" i="1" l="1"/>
  <c r="BQ29" i="1" s="1"/>
  <c r="BP3" i="1"/>
  <c r="BQ3" i="1" s="1"/>
  <c r="BQ24" i="1"/>
  <c r="BQ30" i="1" s="1"/>
  <c r="BP19" i="1"/>
  <c r="BQ19" i="1" s="1"/>
  <c r="BQ13" i="1"/>
  <c r="BP4" i="1"/>
  <c r="BQ4" i="1" s="1"/>
  <c r="BQ11" i="1" s="1"/>
  <c r="BP18" i="1"/>
  <c r="BQ18" i="1" s="1"/>
  <c r="BP30" i="1" l="1"/>
  <c r="BR28" i="1" s="1"/>
  <c r="BR22" i="1"/>
  <c r="BT22" i="1" s="1"/>
  <c r="BU22" i="1" s="1"/>
  <c r="BV22" i="1" s="1"/>
  <c r="BP20" i="1"/>
  <c r="BP11" i="1"/>
  <c r="BR4" i="1" s="1"/>
  <c r="BQ20" i="1"/>
  <c r="BW22" i="1" l="1"/>
  <c r="BR23" i="1"/>
  <c r="BT23" i="1" s="1"/>
  <c r="BW23" i="1" s="1"/>
  <c r="BR26" i="1"/>
  <c r="BT26" i="1" s="1"/>
  <c r="BU26" i="1" s="1"/>
  <c r="BV26" i="1" s="1"/>
  <c r="BR27" i="1"/>
  <c r="BT27" i="1" s="1"/>
  <c r="BU27" i="1" s="1"/>
  <c r="BV27" i="1" s="1"/>
  <c r="BR29" i="1"/>
  <c r="BR25" i="1"/>
  <c r="BT25" i="1" s="1"/>
  <c r="BW25" i="1" s="1"/>
  <c r="BR24" i="1"/>
  <c r="BT24" i="1" s="1"/>
  <c r="BR6" i="1"/>
  <c r="BT6" i="1" s="1"/>
  <c r="BW6" i="1" s="1"/>
  <c r="BR18" i="1"/>
  <c r="BU23" i="1"/>
  <c r="BV23" i="1" s="1"/>
  <c r="BR3" i="1"/>
  <c r="BT18" i="1" s="1"/>
  <c r="BR10" i="1"/>
  <c r="BT10" i="1" s="1"/>
  <c r="BW10" i="1" s="1"/>
  <c r="BX22" i="1"/>
  <c r="BR9" i="1"/>
  <c r="BT9" i="1" s="1"/>
  <c r="BR7" i="1"/>
  <c r="BT7" i="1" s="1"/>
  <c r="BW27" i="1"/>
  <c r="BR8" i="1"/>
  <c r="BT8" i="1" s="1"/>
  <c r="BR17" i="1"/>
  <c r="BT17" i="1" s="1"/>
  <c r="BR5" i="1"/>
  <c r="BT5" i="1" s="1"/>
  <c r="BX23" i="1"/>
  <c r="BY23" i="1" s="1"/>
  <c r="BU25" i="1"/>
  <c r="BV25" i="1" s="1"/>
  <c r="BR15" i="1"/>
  <c r="BT15" i="1" s="1"/>
  <c r="BR19" i="1"/>
  <c r="BR13" i="1"/>
  <c r="BR14" i="1"/>
  <c r="BT14" i="1" s="1"/>
  <c r="BR16" i="1"/>
  <c r="BT16" i="1" s="1"/>
  <c r="BW26" i="1" l="1"/>
  <c r="BU6" i="1"/>
  <c r="BV6" i="1" s="1"/>
  <c r="BU24" i="1"/>
  <c r="BV24" i="1" s="1"/>
  <c r="BW24" i="1"/>
  <c r="BT29" i="1"/>
  <c r="BU29" i="1" s="1"/>
  <c r="BV29" i="1" s="1"/>
  <c r="BT28" i="1"/>
  <c r="BU28" i="1" s="1"/>
  <c r="BV28" i="1" s="1"/>
  <c r="BT19" i="1"/>
  <c r="BW19" i="1" s="1"/>
  <c r="BU10" i="1"/>
  <c r="BV10" i="1" s="1"/>
  <c r="BX10" i="1" s="1"/>
  <c r="BY10" i="1" s="1"/>
  <c r="BU17" i="1"/>
  <c r="BV17" i="1" s="1"/>
  <c r="BW17" i="1"/>
  <c r="BU7" i="1"/>
  <c r="BV7" i="1" s="1"/>
  <c r="BW7" i="1"/>
  <c r="BX27" i="1"/>
  <c r="BY27" i="1" s="1"/>
  <c r="BU9" i="1"/>
  <c r="BV9" i="1" s="1"/>
  <c r="BW9" i="1"/>
  <c r="BY22" i="1"/>
  <c r="BU14" i="1"/>
  <c r="BV14" i="1" s="1"/>
  <c r="BW14" i="1"/>
  <c r="BX6" i="1"/>
  <c r="BY6" i="1" s="1"/>
  <c r="BW29" i="1"/>
  <c r="BU8" i="1"/>
  <c r="BV8" i="1" s="1"/>
  <c r="BW8" i="1"/>
  <c r="BU19" i="1"/>
  <c r="BV19" i="1" s="1"/>
  <c r="BW28" i="1"/>
  <c r="BU18" i="1"/>
  <c r="BV18" i="1" s="1"/>
  <c r="BW18" i="1"/>
  <c r="BX25" i="1"/>
  <c r="BU16" i="1"/>
  <c r="BV16" i="1" s="1"/>
  <c r="BW16" i="1"/>
  <c r="BU15" i="1"/>
  <c r="BV15" i="1" s="1"/>
  <c r="BW15" i="1"/>
  <c r="BU5" i="1"/>
  <c r="BV5" i="1" s="1"/>
  <c r="BW5" i="1"/>
  <c r="BX26" i="1"/>
  <c r="BY26" i="1" s="1"/>
  <c r="BT13" i="1"/>
  <c r="BT4" i="1"/>
  <c r="BT3" i="1"/>
  <c r="BX24" i="1" l="1"/>
  <c r="BY24" i="1" s="1"/>
  <c r="BU3" i="1"/>
  <c r="BV3" i="1" s="1"/>
  <c r="BX3" i="1" s="1"/>
  <c r="BY3" i="1" s="1"/>
  <c r="BW3" i="1"/>
  <c r="BX18" i="1"/>
  <c r="BY18" i="1" s="1"/>
  <c r="BX19" i="1"/>
  <c r="BY19" i="1" s="1"/>
  <c r="BX29" i="1"/>
  <c r="BY29" i="1" s="1"/>
  <c r="BX14" i="1"/>
  <c r="BY14" i="1" s="1"/>
  <c r="BX9" i="1"/>
  <c r="BY9" i="1" s="1"/>
  <c r="BX7" i="1"/>
  <c r="BY7" i="1" s="1"/>
  <c r="BX16" i="1"/>
  <c r="BY16" i="1" s="1"/>
  <c r="BU4" i="1"/>
  <c r="BV4" i="1" s="1"/>
  <c r="BW4" i="1"/>
  <c r="BX5" i="1"/>
  <c r="BY5" i="1" s="1"/>
  <c r="BU13" i="1"/>
  <c r="BV13" i="1" s="1"/>
  <c r="BW13" i="1"/>
  <c r="BX15" i="1"/>
  <c r="BY15" i="1" s="1"/>
  <c r="BY25" i="1"/>
  <c r="BY28" i="1"/>
  <c r="BX28" i="1"/>
  <c r="BX8" i="1"/>
  <c r="BY8" i="1" s="1"/>
  <c r="BX17" i="1"/>
  <c r="BY17" i="1" s="1"/>
  <c r="BX30" i="1" l="1"/>
  <c r="BY30" i="1"/>
  <c r="BZ29" i="1" s="1"/>
  <c r="BZ25" i="1"/>
  <c r="CB25" i="1" s="1"/>
  <c r="BX13" i="1"/>
  <c r="BX4" i="1"/>
  <c r="BY4" i="1" s="1"/>
  <c r="BY11" i="1" s="1"/>
  <c r="BZ27" i="1" l="1"/>
  <c r="CB27" i="1" s="1"/>
  <c r="BZ26" i="1"/>
  <c r="CB26" i="1" s="1"/>
  <c r="BZ28" i="1"/>
  <c r="BZ23" i="1"/>
  <c r="CB23" i="1" s="1"/>
  <c r="CE23" i="1" s="1"/>
  <c r="BZ24" i="1"/>
  <c r="CB24" i="1" s="1"/>
  <c r="BZ22" i="1"/>
  <c r="CB22" i="1" s="1"/>
  <c r="CC27" i="1"/>
  <c r="CD27" i="1" s="1"/>
  <c r="CE27" i="1"/>
  <c r="BX11" i="1"/>
  <c r="CC25" i="1"/>
  <c r="CD25" i="1" s="1"/>
  <c r="CE25" i="1"/>
  <c r="CC23" i="1"/>
  <c r="CD23" i="1" s="1"/>
  <c r="CC22" i="1"/>
  <c r="CD22" i="1" s="1"/>
  <c r="CE22" i="1"/>
  <c r="CC26" i="1"/>
  <c r="CD26" i="1" s="1"/>
  <c r="CE26" i="1"/>
  <c r="CC24" i="1"/>
  <c r="CD24" i="1" s="1"/>
  <c r="CE24" i="1"/>
  <c r="BZ3" i="1"/>
  <c r="CB28" i="1" s="1"/>
  <c r="BZ8" i="1"/>
  <c r="CB8" i="1" s="1"/>
  <c r="BX20" i="1"/>
  <c r="BY13" i="1"/>
  <c r="BY20" i="1" s="1"/>
  <c r="BZ10" i="1"/>
  <c r="CB10" i="1" s="1"/>
  <c r="CB29" i="1" l="1"/>
  <c r="CC29" i="1" s="1"/>
  <c r="CD29" i="1" s="1"/>
  <c r="CC28" i="1"/>
  <c r="CD28" i="1" s="1"/>
  <c r="CE28" i="1"/>
  <c r="CC10" i="1"/>
  <c r="CD10" i="1" s="1"/>
  <c r="CE10" i="1"/>
  <c r="BZ9" i="1"/>
  <c r="CB9" i="1" s="1"/>
  <c r="BZ7" i="1"/>
  <c r="CB7" i="1" s="1"/>
  <c r="BZ4" i="1"/>
  <c r="CF26" i="1"/>
  <c r="CG26" i="1" s="1"/>
  <c r="CF23" i="1"/>
  <c r="CG23" i="1" s="1"/>
  <c r="BZ6" i="1"/>
  <c r="CB6" i="1" s="1"/>
  <c r="CF27" i="1"/>
  <c r="CG27" i="1" s="1"/>
  <c r="CC8" i="1"/>
  <c r="CD8" i="1" s="1"/>
  <c r="CE8" i="1"/>
  <c r="CF24" i="1"/>
  <c r="CG24" i="1" s="1"/>
  <c r="CF22" i="1"/>
  <c r="CG22" i="1" s="1"/>
  <c r="CF25" i="1"/>
  <c r="CG25" i="1" s="1"/>
  <c r="BZ5" i="1"/>
  <c r="CB5" i="1" s="1"/>
  <c r="BZ13" i="1"/>
  <c r="BZ16" i="1"/>
  <c r="CB16" i="1" s="1"/>
  <c r="BZ18" i="1"/>
  <c r="CB18" i="1" s="1"/>
  <c r="BZ14" i="1"/>
  <c r="CB14" i="1" s="1"/>
  <c r="BZ19" i="1"/>
  <c r="CB19" i="1" s="1"/>
  <c r="BZ17" i="1"/>
  <c r="CB17" i="1" s="1"/>
  <c r="BZ15" i="1"/>
  <c r="CB15" i="1" s="1"/>
  <c r="CE29" i="1" l="1"/>
  <c r="CF29" i="1" s="1"/>
  <c r="CG29" i="1" s="1"/>
  <c r="CF28" i="1"/>
  <c r="CG28" i="1" s="1"/>
  <c r="CC16" i="1"/>
  <c r="CD16" i="1" s="1"/>
  <c r="CE16" i="1"/>
  <c r="CF10" i="1"/>
  <c r="CG10" i="1" s="1"/>
  <c r="CC18" i="1"/>
  <c r="CD18" i="1" s="1"/>
  <c r="CE18" i="1"/>
  <c r="CC17" i="1"/>
  <c r="CD17" i="1" s="1"/>
  <c r="CE17" i="1"/>
  <c r="CC19" i="1"/>
  <c r="CD19" i="1" s="1"/>
  <c r="CE19" i="1"/>
  <c r="CC6" i="1"/>
  <c r="CD6" i="1" s="1"/>
  <c r="CE6" i="1"/>
  <c r="CC7" i="1"/>
  <c r="CD7" i="1" s="1"/>
  <c r="CE7" i="1"/>
  <c r="CC15" i="1"/>
  <c r="CD15" i="1" s="1"/>
  <c r="CE15" i="1"/>
  <c r="CC14" i="1"/>
  <c r="CD14" i="1" s="1"/>
  <c r="CE14" i="1"/>
  <c r="CC5" i="1"/>
  <c r="CD5" i="1" s="1"/>
  <c r="CE5" i="1"/>
  <c r="CF8" i="1"/>
  <c r="CG8" i="1" s="1"/>
  <c r="CC9" i="1"/>
  <c r="CD9" i="1" s="1"/>
  <c r="CE9" i="1"/>
  <c r="CB13" i="1"/>
  <c r="CB4" i="1"/>
  <c r="CB3" i="1"/>
  <c r="CG30" i="1" l="1"/>
  <c r="CF30" i="1"/>
  <c r="CF5" i="1"/>
  <c r="CG5" i="1" s="1"/>
  <c r="CF19" i="1"/>
  <c r="CG19" i="1" s="1"/>
  <c r="CF18" i="1"/>
  <c r="CG18" i="1" s="1"/>
  <c r="CF16" i="1"/>
  <c r="CG16" i="1" s="1"/>
  <c r="CC3" i="1"/>
  <c r="CD3" i="1" s="1"/>
  <c r="CE3" i="1"/>
  <c r="CC4" i="1"/>
  <c r="CD4" i="1" s="1"/>
  <c r="CE4" i="1"/>
  <c r="CF15" i="1"/>
  <c r="CG15" i="1" s="1"/>
  <c r="CF6" i="1"/>
  <c r="CG6" i="1" s="1"/>
  <c r="CF7" i="1"/>
  <c r="CG7" i="1" s="1"/>
  <c r="CF9" i="1"/>
  <c r="CG9" i="1" s="1"/>
  <c r="CC13" i="1"/>
  <c r="CD13" i="1" s="1"/>
  <c r="CE13" i="1"/>
  <c r="CF14" i="1"/>
  <c r="CG14" i="1" s="1"/>
  <c r="CF17" i="1"/>
  <c r="CG17" i="1" s="1"/>
  <c r="CH28" i="1" l="1"/>
  <c r="CH22" i="1"/>
  <c r="CJ22" i="1" s="1"/>
  <c r="CK22" i="1" s="1"/>
  <c r="CL22" i="1" s="1"/>
  <c r="CH29" i="1"/>
  <c r="CH23" i="1"/>
  <c r="CJ23" i="1" s="1"/>
  <c r="CK23" i="1" s="1"/>
  <c r="CL23" i="1" s="1"/>
  <c r="CF3" i="1"/>
  <c r="CG3" i="1" s="1"/>
  <c r="CH27" i="1"/>
  <c r="CJ27" i="1" s="1"/>
  <c r="CK27" i="1" s="1"/>
  <c r="CL27" i="1" s="1"/>
  <c r="CH26" i="1"/>
  <c r="CJ26" i="1" s="1"/>
  <c r="CK26" i="1" s="1"/>
  <c r="CL26" i="1" s="1"/>
  <c r="CH25" i="1"/>
  <c r="CJ25" i="1" s="1"/>
  <c r="CM25" i="1" s="1"/>
  <c r="CF13" i="1"/>
  <c r="CG13" i="1" s="1"/>
  <c r="CG20" i="1" s="1"/>
  <c r="CK25" i="1"/>
  <c r="CL25" i="1" s="1"/>
  <c r="CH24" i="1"/>
  <c r="CJ24" i="1" s="1"/>
  <c r="CF4" i="1"/>
  <c r="CG4" i="1" s="1"/>
  <c r="CG11" i="1" s="1"/>
  <c r="CM23" i="1" l="1"/>
  <c r="CM22" i="1"/>
  <c r="CM26" i="1"/>
  <c r="CM27" i="1"/>
  <c r="CN27" i="1" s="1"/>
  <c r="CO27" i="1" s="1"/>
  <c r="CF20" i="1"/>
  <c r="CH17" i="1" s="1"/>
  <c r="CJ17" i="1" s="1"/>
  <c r="CN22" i="1"/>
  <c r="CK24" i="1"/>
  <c r="CL24" i="1" s="1"/>
  <c r="CM24" i="1"/>
  <c r="CN23" i="1"/>
  <c r="CO23" i="1" s="1"/>
  <c r="CN26" i="1"/>
  <c r="CO26" i="1" s="1"/>
  <c r="CN25" i="1"/>
  <c r="CO25" i="1" s="1"/>
  <c r="CF11" i="1"/>
  <c r="CH18" i="1" l="1"/>
  <c r="CH14" i="1"/>
  <c r="CJ14" i="1" s="1"/>
  <c r="CK14" i="1" s="1"/>
  <c r="CL14" i="1" s="1"/>
  <c r="CH15" i="1"/>
  <c r="CJ15" i="1" s="1"/>
  <c r="CH19" i="1"/>
  <c r="CH16" i="1"/>
  <c r="CJ16" i="1" s="1"/>
  <c r="CH13" i="1"/>
  <c r="CJ13" i="1" s="1"/>
  <c r="CK17" i="1"/>
  <c r="CL17" i="1" s="1"/>
  <c r="CM17" i="1"/>
  <c r="CK15" i="1"/>
  <c r="CL15" i="1" s="1"/>
  <c r="CM15" i="1"/>
  <c r="CN24" i="1"/>
  <c r="CO24" i="1" s="1"/>
  <c r="CO22" i="1"/>
  <c r="CH10" i="1"/>
  <c r="CJ10" i="1" s="1"/>
  <c r="CH3" i="1"/>
  <c r="CH6" i="1"/>
  <c r="CJ6" i="1" s="1"/>
  <c r="CH4" i="1"/>
  <c r="CH8" i="1"/>
  <c r="CJ8" i="1" s="1"/>
  <c r="CH5" i="1"/>
  <c r="CJ5" i="1" s="1"/>
  <c r="CH7" i="1"/>
  <c r="CJ7" i="1" s="1"/>
  <c r="CH9" i="1"/>
  <c r="CJ9" i="1" s="1"/>
  <c r="CM14" i="1" l="1"/>
  <c r="CM13" i="1"/>
  <c r="CK13" i="1"/>
  <c r="CL13" i="1" s="1"/>
  <c r="CJ4" i="1"/>
  <c r="CM4" i="1" s="1"/>
  <c r="CK16" i="1"/>
  <c r="CL16" i="1" s="1"/>
  <c r="CM16" i="1"/>
  <c r="CK9" i="1"/>
  <c r="CL9" i="1" s="1"/>
  <c r="CM9" i="1"/>
  <c r="CK7" i="1"/>
  <c r="CL7" i="1" s="1"/>
  <c r="CM7" i="1"/>
  <c r="CK6" i="1"/>
  <c r="CL6" i="1" s="1"/>
  <c r="CM6" i="1"/>
  <c r="CN17" i="1"/>
  <c r="CO17" i="1" s="1"/>
  <c r="CK5" i="1"/>
  <c r="CL5" i="1" s="1"/>
  <c r="CM5" i="1"/>
  <c r="CK8" i="1"/>
  <c r="CL8" i="1" s="1"/>
  <c r="CM8" i="1"/>
  <c r="CK10" i="1"/>
  <c r="CL10" i="1" s="1"/>
  <c r="CM10" i="1"/>
  <c r="CN15" i="1"/>
  <c r="CO15" i="1" s="1"/>
  <c r="CN14" i="1"/>
  <c r="CJ28" i="1"/>
  <c r="CJ18" i="1"/>
  <c r="CJ3" i="1"/>
  <c r="CJ19" i="1"/>
  <c r="CJ29" i="1"/>
  <c r="CK4" i="1" l="1"/>
  <c r="CL4" i="1" s="1"/>
  <c r="CN16" i="1"/>
  <c r="CO16" i="1" s="1"/>
  <c r="CN13" i="1"/>
  <c r="CO13" i="1" s="1"/>
  <c r="CK19" i="1"/>
  <c r="CL19" i="1" s="1"/>
  <c r="CM19" i="1"/>
  <c r="CK3" i="1"/>
  <c r="CL3" i="1" s="1"/>
  <c r="CM3" i="1"/>
  <c r="CO14" i="1"/>
  <c r="CN10" i="1"/>
  <c r="CO10" i="1" s="1"/>
  <c r="CK18" i="1"/>
  <c r="CL18" i="1" s="1"/>
  <c r="CM18" i="1"/>
  <c r="CN6" i="1"/>
  <c r="CO6" i="1" s="1"/>
  <c r="CK29" i="1"/>
  <c r="CL29" i="1" s="1"/>
  <c r="CM29" i="1"/>
  <c r="CK28" i="1"/>
  <c r="CL28" i="1" s="1"/>
  <c r="CM28" i="1"/>
  <c r="CN8" i="1"/>
  <c r="CO8" i="1" s="1"/>
  <c r="CN4" i="1"/>
  <c r="CO4" i="1" s="1"/>
  <c r="CN7" i="1"/>
  <c r="CO7" i="1" s="1"/>
  <c r="CN5" i="1"/>
  <c r="CO5" i="1" s="1"/>
  <c r="CN9" i="1"/>
  <c r="CO9" i="1" s="1"/>
  <c r="CN3" i="1" l="1"/>
  <c r="CO3" i="1" s="1"/>
  <c r="CO11" i="1" s="1"/>
  <c r="CN28" i="1"/>
  <c r="CN19" i="1"/>
  <c r="CO19" i="1" s="1"/>
  <c r="CN29" i="1"/>
  <c r="CO29" i="1" s="1"/>
  <c r="CN18" i="1"/>
  <c r="CN11" i="1" l="1"/>
  <c r="CP4" i="1" s="1"/>
  <c r="CN20" i="1"/>
  <c r="CO18" i="1"/>
  <c r="CO20" i="1" s="1"/>
  <c r="CN30" i="1"/>
  <c r="CO28" i="1"/>
  <c r="CO30" i="1" s="1"/>
  <c r="CP10" i="1"/>
  <c r="CR10" i="1" s="1"/>
  <c r="CP8" i="1" l="1"/>
  <c r="CR8" i="1" s="1"/>
  <c r="CU8" i="1" s="1"/>
  <c r="CP5" i="1"/>
  <c r="CP3" i="1"/>
  <c r="CP7" i="1"/>
  <c r="CR7" i="1" s="1"/>
  <c r="CU7" i="1" s="1"/>
  <c r="CP6" i="1"/>
  <c r="CP9" i="1"/>
  <c r="CR9" i="1" s="1"/>
  <c r="CS9" i="1" s="1"/>
  <c r="CT9" i="1" s="1"/>
  <c r="CU9" i="1"/>
  <c r="CS10" i="1"/>
  <c r="CT10" i="1" s="1"/>
  <c r="CU10" i="1"/>
  <c r="CP27" i="1"/>
  <c r="CR27" i="1" s="1"/>
  <c r="CP28" i="1"/>
  <c r="CR28" i="1" s="1"/>
  <c r="CP25" i="1"/>
  <c r="CR25" i="1" s="1"/>
  <c r="CP26" i="1"/>
  <c r="CR26" i="1" s="1"/>
  <c r="CP22" i="1"/>
  <c r="CP29" i="1"/>
  <c r="CR29" i="1" s="1"/>
  <c r="CP24" i="1"/>
  <c r="CR24" i="1" s="1"/>
  <c r="CP23" i="1"/>
  <c r="CR23" i="1" s="1"/>
  <c r="CP19" i="1"/>
  <c r="CR19" i="1" s="1"/>
  <c r="CP13" i="1"/>
  <c r="CP14" i="1"/>
  <c r="CR14" i="1" s="1"/>
  <c r="CP15" i="1"/>
  <c r="CR15" i="1" s="1"/>
  <c r="CP16" i="1"/>
  <c r="CR16" i="1" s="1"/>
  <c r="CP18" i="1"/>
  <c r="CR18" i="1" s="1"/>
  <c r="CP17" i="1"/>
  <c r="CR17" i="1" s="1"/>
  <c r="CS7" i="1" l="1"/>
  <c r="CT7" i="1" s="1"/>
  <c r="CS8" i="1"/>
  <c r="CT8" i="1" s="1"/>
  <c r="CV8" i="1" s="1"/>
  <c r="CW8" i="1" s="1"/>
  <c r="CS15" i="1"/>
  <c r="CT15" i="1" s="1"/>
  <c r="CU15" i="1"/>
  <c r="CS23" i="1"/>
  <c r="CT23" i="1" s="1"/>
  <c r="CU23" i="1"/>
  <c r="CS26" i="1"/>
  <c r="CT26" i="1" s="1"/>
  <c r="CU26" i="1"/>
  <c r="CS17" i="1"/>
  <c r="CT17" i="1" s="1"/>
  <c r="CU17" i="1"/>
  <c r="CS14" i="1"/>
  <c r="CT14" i="1" s="1"/>
  <c r="CU14" i="1"/>
  <c r="CS24" i="1"/>
  <c r="CT24" i="1" s="1"/>
  <c r="CU24" i="1"/>
  <c r="CS25" i="1"/>
  <c r="CT25" i="1" s="1"/>
  <c r="CU25" i="1"/>
  <c r="CV7" i="1"/>
  <c r="CW7" i="1" s="1"/>
  <c r="CV10" i="1"/>
  <c r="CW10" i="1" s="1"/>
  <c r="CS18" i="1"/>
  <c r="CT18" i="1" s="1"/>
  <c r="CU18" i="1"/>
  <c r="CS29" i="1"/>
  <c r="CT29" i="1" s="1"/>
  <c r="CU29" i="1"/>
  <c r="CS28" i="1"/>
  <c r="CT28" i="1" s="1"/>
  <c r="CU28" i="1"/>
  <c r="CS16" i="1"/>
  <c r="CT16" i="1" s="1"/>
  <c r="CU16" i="1"/>
  <c r="CS19" i="1"/>
  <c r="CT19" i="1" s="1"/>
  <c r="CU19" i="1"/>
  <c r="CS27" i="1"/>
  <c r="CT27" i="1" s="1"/>
  <c r="CU27" i="1"/>
  <c r="CV9" i="1"/>
  <c r="CW9" i="1" s="1"/>
  <c r="CR13" i="1"/>
  <c r="CR4" i="1"/>
  <c r="CR3" i="1"/>
  <c r="CR22" i="1"/>
  <c r="CR5" i="1"/>
  <c r="CR6" i="1"/>
  <c r="CV16" i="1" l="1"/>
  <c r="CW16" i="1" s="1"/>
  <c r="CV14" i="1"/>
  <c r="CW14" i="1" s="1"/>
  <c r="CS6" i="1"/>
  <c r="CT6" i="1" s="1"/>
  <c r="CU6" i="1"/>
  <c r="CS4" i="1"/>
  <c r="CT4" i="1" s="1"/>
  <c r="CU4" i="1"/>
  <c r="CS5" i="1"/>
  <c r="CT5" i="1" s="1"/>
  <c r="CU5" i="1"/>
  <c r="CS13" i="1"/>
  <c r="CT13" i="1" s="1"/>
  <c r="CU13" i="1"/>
  <c r="CV18" i="1"/>
  <c r="CW18" i="1" s="1"/>
  <c r="CV23" i="1"/>
  <c r="CW23" i="1" s="1"/>
  <c r="CV27" i="1"/>
  <c r="CW27" i="1" s="1"/>
  <c r="CV25" i="1"/>
  <c r="CW25" i="1" s="1"/>
  <c r="CV19" i="1"/>
  <c r="CW19" i="1" s="1"/>
  <c r="CV28" i="1"/>
  <c r="CW28" i="1" s="1"/>
  <c r="CV24" i="1"/>
  <c r="CW24" i="1" s="1"/>
  <c r="CV17" i="1"/>
  <c r="CW17" i="1" s="1"/>
  <c r="CS22" i="1"/>
  <c r="CT22" i="1" s="1"/>
  <c r="CU22" i="1"/>
  <c r="CS3" i="1"/>
  <c r="CT3" i="1" s="1"/>
  <c r="CU3" i="1"/>
  <c r="CV29" i="1"/>
  <c r="CW29" i="1" s="1"/>
  <c r="CV26" i="1"/>
  <c r="CW26" i="1" s="1"/>
  <c r="CV15" i="1"/>
  <c r="CW15" i="1" s="1"/>
  <c r="CV3" i="1" l="1"/>
  <c r="CV13" i="1"/>
  <c r="CV4" i="1"/>
  <c r="CW4" i="1" s="1"/>
  <c r="CV22" i="1"/>
  <c r="CV5" i="1"/>
  <c r="CW5" i="1" s="1"/>
  <c r="CV6" i="1"/>
  <c r="CW6" i="1" s="1"/>
  <c r="CV20" i="1" l="1"/>
  <c r="CW13" i="1"/>
  <c r="CW20" i="1" s="1"/>
  <c r="CV30" i="1"/>
  <c r="CW22" i="1"/>
  <c r="CW30" i="1" s="1"/>
  <c r="CV11" i="1"/>
  <c r="CW3" i="1"/>
  <c r="CW11" i="1" s="1"/>
  <c r="CX29" i="1" l="1"/>
  <c r="CX24" i="1"/>
  <c r="CZ24" i="1" s="1"/>
  <c r="CX28" i="1"/>
  <c r="CX26" i="1"/>
  <c r="CZ26" i="1" s="1"/>
  <c r="CX25" i="1"/>
  <c r="CZ25" i="1" s="1"/>
  <c r="CX27" i="1"/>
  <c r="CZ27" i="1" s="1"/>
  <c r="CX22" i="1"/>
  <c r="CZ22" i="1" s="1"/>
  <c r="CX23" i="1"/>
  <c r="CZ23" i="1" s="1"/>
  <c r="CX3" i="1"/>
  <c r="CX8" i="1"/>
  <c r="CZ8" i="1" s="1"/>
  <c r="CX10" i="1"/>
  <c r="CZ10" i="1" s="1"/>
  <c r="CX5" i="1"/>
  <c r="CZ5" i="1" s="1"/>
  <c r="CX4" i="1"/>
  <c r="CX7" i="1"/>
  <c r="CZ7" i="1" s="1"/>
  <c r="CX9" i="1"/>
  <c r="CZ9" i="1" s="1"/>
  <c r="CX6" i="1"/>
  <c r="CZ6" i="1" s="1"/>
  <c r="CX16" i="1"/>
  <c r="CZ16" i="1" s="1"/>
  <c r="CX14" i="1"/>
  <c r="CZ14" i="1" s="1"/>
  <c r="CX15" i="1"/>
  <c r="CZ15" i="1" s="1"/>
  <c r="CX18" i="1"/>
  <c r="CX17" i="1"/>
  <c r="CZ17" i="1" s="1"/>
  <c r="CX13" i="1"/>
  <c r="CZ13" i="1" s="1"/>
  <c r="CX19" i="1"/>
  <c r="CZ19" i="1" l="1"/>
  <c r="DA19" i="1" s="1"/>
  <c r="DB19" i="1" s="1"/>
  <c r="CZ28" i="1"/>
  <c r="CZ18" i="1"/>
  <c r="DA6" i="1"/>
  <c r="DB6" i="1" s="1"/>
  <c r="DC6" i="1"/>
  <c r="DA9" i="1"/>
  <c r="DB9" i="1" s="1"/>
  <c r="DC9" i="1"/>
  <c r="DA10" i="1"/>
  <c r="DB10" i="1" s="1"/>
  <c r="DC10" i="1"/>
  <c r="DA22" i="1"/>
  <c r="DB22" i="1" s="1"/>
  <c r="DC22" i="1"/>
  <c r="DA28" i="1"/>
  <c r="DB28" i="1" s="1"/>
  <c r="DC28" i="1"/>
  <c r="DA18" i="1"/>
  <c r="DB18" i="1" s="1"/>
  <c r="DC18" i="1"/>
  <c r="DA23" i="1"/>
  <c r="DB23" i="1" s="1"/>
  <c r="DC23" i="1"/>
  <c r="DA13" i="1"/>
  <c r="DB13" i="1" s="1"/>
  <c r="DC13" i="1"/>
  <c r="DA7" i="1"/>
  <c r="DB7" i="1" s="1"/>
  <c r="DC7" i="1"/>
  <c r="DA8" i="1"/>
  <c r="DB8" i="1" s="1"/>
  <c r="DC8" i="1"/>
  <c r="DA27" i="1"/>
  <c r="DB27" i="1" s="1"/>
  <c r="DC27" i="1"/>
  <c r="DA24" i="1"/>
  <c r="DB24" i="1" s="1"/>
  <c r="DC24" i="1"/>
  <c r="DA5" i="1"/>
  <c r="DB5" i="1" s="1"/>
  <c r="DC5" i="1"/>
  <c r="DA26" i="1"/>
  <c r="DB26" i="1" s="1"/>
  <c r="DC26" i="1"/>
  <c r="DA15" i="1"/>
  <c r="DB15" i="1" s="1"/>
  <c r="DC15" i="1"/>
  <c r="DA14" i="1"/>
  <c r="DB14" i="1" s="1"/>
  <c r="DC14" i="1"/>
  <c r="DA17" i="1"/>
  <c r="DB17" i="1" s="1"/>
  <c r="DC17" i="1"/>
  <c r="DA16" i="1"/>
  <c r="DB16" i="1" s="1"/>
  <c r="DC16" i="1"/>
  <c r="DA25" i="1"/>
  <c r="DB25" i="1" s="1"/>
  <c r="DC25" i="1"/>
  <c r="CZ4" i="1"/>
  <c r="CZ3" i="1"/>
  <c r="CZ29" i="1"/>
  <c r="DC19" i="1" l="1"/>
  <c r="DD16" i="1"/>
  <c r="DE16" i="1" s="1"/>
  <c r="DD25" i="1"/>
  <c r="DE25" i="1" s="1"/>
  <c r="DD15" i="1"/>
  <c r="DE15" i="1" s="1"/>
  <c r="DD5" i="1"/>
  <c r="DE5" i="1" s="1"/>
  <c r="DD7" i="1"/>
  <c r="DE7" i="1" s="1"/>
  <c r="DD28" i="1"/>
  <c r="DE28" i="1" s="1"/>
  <c r="DD10" i="1"/>
  <c r="DE10" i="1" s="1"/>
  <c r="DD19" i="1"/>
  <c r="DE19" i="1" s="1"/>
  <c r="DD14" i="1"/>
  <c r="DE14" i="1" s="1"/>
  <c r="DA29" i="1"/>
  <c r="DB29" i="1" s="1"/>
  <c r="DC29" i="1"/>
  <c r="DA3" i="1"/>
  <c r="DB3" i="1" s="1"/>
  <c r="DC3" i="1"/>
  <c r="DD17" i="1"/>
  <c r="DE17" i="1" s="1"/>
  <c r="DD27" i="1"/>
  <c r="DE27" i="1" s="1"/>
  <c r="DD23" i="1"/>
  <c r="DE23" i="1" s="1"/>
  <c r="DA4" i="1"/>
  <c r="DB4" i="1" s="1"/>
  <c r="DC4" i="1"/>
  <c r="DD26" i="1"/>
  <c r="DE26" i="1" s="1"/>
  <c r="DD24" i="1"/>
  <c r="DE24" i="1" s="1"/>
  <c r="DD8" i="1"/>
  <c r="DE8" i="1" s="1"/>
  <c r="DD13" i="1"/>
  <c r="DD18" i="1"/>
  <c r="DE18" i="1" s="1"/>
  <c r="DD22" i="1"/>
  <c r="DD9" i="1"/>
  <c r="DE9" i="1" s="1"/>
  <c r="DD6" i="1"/>
  <c r="DE6" i="1" s="1"/>
  <c r="DD29" i="1" l="1"/>
  <c r="DE29" i="1" s="1"/>
  <c r="DD20" i="1"/>
  <c r="DE22" i="1"/>
  <c r="DE13" i="1"/>
  <c r="DE20" i="1" s="1"/>
  <c r="DF17" i="1" s="1"/>
  <c r="DH17" i="1" s="1"/>
  <c r="DD4" i="1"/>
  <c r="DE4" i="1" s="1"/>
  <c r="DD3" i="1"/>
  <c r="DI17" i="1" l="1"/>
  <c r="DJ17" i="1" s="1"/>
  <c r="DK17" i="1"/>
  <c r="DD11" i="1"/>
  <c r="DE3" i="1"/>
  <c r="DE11" i="1" s="1"/>
  <c r="DF15" i="1"/>
  <c r="DH15" i="1" s="1"/>
  <c r="DF19" i="1"/>
  <c r="DF13" i="1"/>
  <c r="DH13" i="1" s="1"/>
  <c r="DF14" i="1"/>
  <c r="DH14" i="1" s="1"/>
  <c r="DF16" i="1"/>
  <c r="DH16" i="1" s="1"/>
  <c r="DF18" i="1"/>
  <c r="DD30" i="1"/>
  <c r="DE30" i="1"/>
  <c r="DI14" i="1" l="1"/>
  <c r="DJ14" i="1" s="1"/>
  <c r="DK14" i="1"/>
  <c r="DI13" i="1"/>
  <c r="DJ13" i="1" s="1"/>
  <c r="DK13" i="1"/>
  <c r="DI16" i="1"/>
  <c r="DJ16" i="1" s="1"/>
  <c r="DK16" i="1"/>
  <c r="DI15" i="1"/>
  <c r="DJ15" i="1" s="1"/>
  <c r="DK15" i="1"/>
  <c r="DL17" i="1"/>
  <c r="DM17" i="1" s="1"/>
  <c r="DF26" i="1"/>
  <c r="DH26" i="1" s="1"/>
  <c r="DF25" i="1"/>
  <c r="DH25" i="1" s="1"/>
  <c r="DF22" i="1"/>
  <c r="DH22" i="1" s="1"/>
  <c r="DF29" i="1"/>
  <c r="DF27" i="1"/>
  <c r="DH27" i="1" s="1"/>
  <c r="DF23" i="1"/>
  <c r="DH23" i="1" s="1"/>
  <c r="DF24" i="1"/>
  <c r="DH24" i="1" s="1"/>
  <c r="DF28" i="1"/>
  <c r="DF8" i="1"/>
  <c r="DH8" i="1" s="1"/>
  <c r="DF10" i="1"/>
  <c r="DH10" i="1" s="1"/>
  <c r="DF6" i="1"/>
  <c r="DH6" i="1" s="1"/>
  <c r="DF5" i="1"/>
  <c r="DH5" i="1" s="1"/>
  <c r="DF3" i="1"/>
  <c r="DH3" i="1" s="1"/>
  <c r="DF4" i="1"/>
  <c r="DH4" i="1" s="1"/>
  <c r="DF7" i="1"/>
  <c r="DH7" i="1" s="1"/>
  <c r="DF9" i="1"/>
  <c r="DH9" i="1" s="1"/>
  <c r="DI10" i="1" l="1"/>
  <c r="DJ10" i="1" s="1"/>
  <c r="DK10" i="1"/>
  <c r="DI25" i="1"/>
  <c r="DJ25" i="1" s="1"/>
  <c r="DK25" i="1"/>
  <c r="DI3" i="1"/>
  <c r="DJ3" i="1" s="1"/>
  <c r="DK3" i="1"/>
  <c r="DI27" i="1"/>
  <c r="DJ27" i="1" s="1"/>
  <c r="DK27" i="1"/>
  <c r="DM13" i="1"/>
  <c r="DL13" i="1"/>
  <c r="DI9" i="1"/>
  <c r="DJ9" i="1" s="1"/>
  <c r="DK9" i="1"/>
  <c r="DI5" i="1"/>
  <c r="DJ5" i="1" s="1"/>
  <c r="DK5" i="1"/>
  <c r="DI4" i="1"/>
  <c r="DJ4" i="1" s="1"/>
  <c r="DK4" i="1"/>
  <c r="DI23" i="1"/>
  <c r="DJ23" i="1" s="1"/>
  <c r="DK23" i="1"/>
  <c r="DI8" i="1"/>
  <c r="DJ8" i="1" s="1"/>
  <c r="DK8" i="1"/>
  <c r="DI26" i="1"/>
  <c r="DJ26" i="1" s="1"/>
  <c r="DK26" i="1"/>
  <c r="DL15" i="1"/>
  <c r="DM15" i="1" s="1"/>
  <c r="DI7" i="1"/>
  <c r="DJ7" i="1" s="1"/>
  <c r="DK7" i="1"/>
  <c r="DI6" i="1"/>
  <c r="DJ6" i="1" s="1"/>
  <c r="DK6" i="1"/>
  <c r="DI24" i="1"/>
  <c r="DJ24" i="1" s="1"/>
  <c r="DK24" i="1"/>
  <c r="DI22" i="1"/>
  <c r="DJ22" i="1" s="1"/>
  <c r="DK22" i="1"/>
  <c r="DL16" i="1"/>
  <c r="DM16" i="1" s="1"/>
  <c r="DL14" i="1"/>
  <c r="DM14" i="1" s="1"/>
  <c r="DH28" i="1"/>
  <c r="DH29" i="1"/>
  <c r="DH18" i="1"/>
  <c r="DH19" i="1"/>
  <c r="DL6" i="1" l="1"/>
  <c r="DM6" i="1" s="1"/>
  <c r="DL8" i="1"/>
  <c r="DM8" i="1" s="1"/>
  <c r="DL9" i="1"/>
  <c r="DM9" i="1" s="1"/>
  <c r="DL27" i="1"/>
  <c r="DM27" i="1" s="1"/>
  <c r="DL25" i="1"/>
  <c r="DM25" i="1" s="1"/>
  <c r="DI28" i="1"/>
  <c r="DJ28" i="1" s="1"/>
  <c r="DK28" i="1"/>
  <c r="DI18" i="1"/>
  <c r="DJ18" i="1" s="1"/>
  <c r="DK18" i="1"/>
  <c r="DI29" i="1"/>
  <c r="DJ29" i="1" s="1"/>
  <c r="DK29" i="1"/>
  <c r="DL22" i="1"/>
  <c r="DL4" i="1"/>
  <c r="DM4" i="1" s="1"/>
  <c r="DI19" i="1"/>
  <c r="DJ19" i="1" s="1"/>
  <c r="DK19" i="1"/>
  <c r="DL24" i="1"/>
  <c r="DM24" i="1" s="1"/>
  <c r="DL7" i="1"/>
  <c r="DM7" i="1" s="1"/>
  <c r="DL26" i="1"/>
  <c r="DM26" i="1" s="1"/>
  <c r="DL23" i="1"/>
  <c r="DM23" i="1" s="1"/>
  <c r="DL5" i="1"/>
  <c r="DM5" i="1" s="1"/>
  <c r="DL3" i="1"/>
  <c r="DM3" i="1" s="1"/>
  <c r="DM10" i="1"/>
  <c r="DL10" i="1"/>
  <c r="DM11" i="1" l="1"/>
  <c r="DL29" i="1"/>
  <c r="DM29" i="1" s="1"/>
  <c r="DL18" i="1"/>
  <c r="DL11" i="1"/>
  <c r="DL28" i="1"/>
  <c r="DM28" i="1" s="1"/>
  <c r="DL19" i="1"/>
  <c r="DM19" i="1" s="1"/>
  <c r="DM22" i="1"/>
  <c r="DV10" i="1" l="1"/>
  <c r="DV5" i="1"/>
  <c r="DV4" i="1"/>
  <c r="DV8" i="1"/>
  <c r="DV3" i="1"/>
  <c r="DV9" i="1"/>
  <c r="DV6" i="1"/>
  <c r="DV7" i="1"/>
  <c r="DN8" i="1"/>
  <c r="DN4" i="1"/>
  <c r="DN6" i="1"/>
  <c r="DN5" i="1"/>
  <c r="DN3" i="1"/>
  <c r="DN10" i="1"/>
  <c r="DN9" i="1"/>
  <c r="DL30" i="1"/>
  <c r="DM30" i="1"/>
  <c r="DL20" i="1"/>
  <c r="DM18" i="1"/>
  <c r="DM20" i="1" s="1"/>
  <c r="DN7" i="1"/>
  <c r="DV26" i="1" l="1"/>
  <c r="DV23" i="1"/>
  <c r="DV29" i="1"/>
  <c r="DV27" i="1"/>
  <c r="DV24" i="1"/>
  <c r="DV28" i="1"/>
  <c r="DV25" i="1"/>
  <c r="DV22" i="1"/>
  <c r="DV19" i="1"/>
  <c r="DV15" i="1"/>
  <c r="DV13" i="1"/>
  <c r="DV17" i="1"/>
  <c r="DV14" i="1"/>
  <c r="DV18" i="1"/>
  <c r="DV16" i="1"/>
  <c r="DN28" i="1"/>
  <c r="DN22" i="1"/>
  <c r="DN25" i="1"/>
  <c r="DN23" i="1"/>
  <c r="DN29" i="1"/>
  <c r="DN24" i="1"/>
  <c r="DN27" i="1"/>
  <c r="DN26" i="1"/>
  <c r="DN13" i="1"/>
  <c r="DN14" i="1"/>
  <c r="DN16" i="1"/>
  <c r="DN17" i="1"/>
  <c r="DN19" i="1"/>
  <c r="DN15" i="1"/>
  <c r="DN18" i="1"/>
</calcChain>
</file>

<file path=xl/sharedStrings.xml><?xml version="1.0" encoding="utf-8"?>
<sst xmlns="http://schemas.openxmlformats.org/spreadsheetml/2006/main" count="353" uniqueCount="36">
  <si>
    <t>Anel</t>
  </si>
  <si>
    <t>Trecho</t>
  </si>
  <si>
    <t>L (m)</t>
  </si>
  <si>
    <t>D (m)</t>
  </si>
  <si>
    <t>e (mm)</t>
  </si>
  <si>
    <t>Q(l/s)</t>
  </si>
  <si>
    <t>Re</t>
  </si>
  <si>
    <t>ni</t>
  </si>
  <si>
    <t>f</t>
  </si>
  <si>
    <t>ΔH (m)</t>
  </si>
  <si>
    <t>ΔH/Q (m/L/s)</t>
  </si>
  <si>
    <t>ΔQ (l/s)</t>
  </si>
  <si>
    <t>Total</t>
  </si>
  <si>
    <t>1ª Iteração</t>
  </si>
  <si>
    <t>Qnova(l/s)</t>
  </si>
  <si>
    <t>2ª Iteração</t>
  </si>
  <si>
    <t>3ª Iteração</t>
  </si>
  <si>
    <t>4ª Iteração</t>
  </si>
  <si>
    <t>5ª Iteração</t>
  </si>
  <si>
    <t>6ª Iteração</t>
  </si>
  <si>
    <t>7ª Iteração</t>
  </si>
  <si>
    <t>8ª Iteração</t>
  </si>
  <si>
    <t>9ª Iteração</t>
  </si>
  <si>
    <t>10ª Iteração</t>
  </si>
  <si>
    <t>11ª Iteração</t>
  </si>
  <si>
    <t>12ª Iteração</t>
  </si>
  <si>
    <t>13ª Iteração</t>
  </si>
  <si>
    <t>14ª Iteração</t>
  </si>
  <si>
    <t>VAZOES DO EPANET</t>
  </si>
  <si>
    <t>N—</t>
  </si>
  <si>
    <t>R1</t>
  </si>
  <si>
    <t>Cota topografica</t>
  </si>
  <si>
    <t>Pressao (mca)</t>
  </si>
  <si>
    <t>Reservaotio</t>
  </si>
  <si>
    <r>
      <t>ΔC</t>
    </r>
    <r>
      <rPr>
        <sz val="9.9"/>
        <color theme="1"/>
        <rFont val="Calibri"/>
        <family val="2"/>
      </rPr>
      <t>ota</t>
    </r>
  </si>
  <si>
    <t>Perda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</si>
</sst>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"/>
    <numFmt numFmtId="166" formatCode="0.000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9.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0" fontId="3" fillId="0" borderId="3" xfId="0" applyFont="1" applyBorder="1"/>
    <xf numFmtId="0" fontId="3" fillId="0" borderId="1" xfId="0" applyFont="1" applyBorder="1"/>
    <xf numFmtId="2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/>
    <xf numFmtId="165" fontId="3" fillId="0" borderId="1" xfId="0" applyNumberFormat="1" applyFont="1" applyBorder="1"/>
    <xf numFmtId="0" fontId="3" fillId="0" borderId="4" xfId="0" applyFont="1" applyBorder="1" applyAlignment="1">
      <alignment horizontal="center"/>
    </xf>
    <xf numFmtId="166" fontId="3" fillId="0" borderId="0" xfId="0" applyNumberFormat="1" applyFont="1"/>
    <xf numFmtId="166" fontId="3" fillId="0" borderId="1" xfId="0" applyNumberFormat="1" applyFont="1" applyBorder="1"/>
    <xf numFmtId="167" fontId="3" fillId="0" borderId="0" xfId="0" applyNumberFormat="1" applyFont="1"/>
    <xf numFmtId="167" fontId="3" fillId="0" borderId="1" xfId="0" applyNumberFormat="1" applyFont="1" applyBorder="1"/>
    <xf numFmtId="0" fontId="3" fillId="2" borderId="0" xfId="0" applyFont="1" applyFill="1"/>
    <xf numFmtId="0" fontId="3" fillId="2" borderId="3" xfId="0" applyFont="1" applyFill="1" applyBorder="1"/>
    <xf numFmtId="0" fontId="3" fillId="2" borderId="1" xfId="0" applyFont="1" applyFill="1" applyBorder="1"/>
    <xf numFmtId="0" fontId="3" fillId="3" borderId="0" xfId="0" applyFont="1" applyFill="1"/>
    <xf numFmtId="0" fontId="3" fillId="4" borderId="0" xfId="0" applyFont="1" applyFill="1"/>
    <xf numFmtId="0" fontId="3" fillId="4" borderId="3" xfId="0" applyFont="1" applyFill="1" applyBorder="1"/>
    <xf numFmtId="0" fontId="3" fillId="4" borderId="1" xfId="0" applyFont="1" applyFill="1" applyBorder="1"/>
    <xf numFmtId="0" fontId="3" fillId="5" borderId="0" xfId="0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167" fontId="3" fillId="5" borderId="0" xfId="0" applyNumberFormat="1" applyFont="1" applyFill="1"/>
    <xf numFmtId="2" fontId="3" fillId="5" borderId="0" xfId="0" applyNumberFormat="1" applyFont="1" applyFill="1"/>
    <xf numFmtId="2" fontId="3" fillId="4" borderId="0" xfId="0" applyNumberFormat="1" applyFont="1" applyFill="1"/>
    <xf numFmtId="0" fontId="2" fillId="0" borderId="0" xfId="0" applyFont="1"/>
    <xf numFmtId="0" fontId="3" fillId="0" borderId="2" xfId="0" applyFont="1" applyBorder="1" applyAlignment="1">
      <alignment horizontal="center"/>
    </xf>
    <xf numFmtId="166" fontId="0" fillId="0" borderId="0" xfId="0" applyNumberFormat="1"/>
    <xf numFmtId="166" fontId="3" fillId="5" borderId="0" xfId="0" applyNumberFormat="1" applyFont="1" applyFill="1"/>
    <xf numFmtId="166" fontId="3" fillId="4" borderId="0" xfId="0" applyNumberFormat="1" applyFont="1" applyFill="1"/>
    <xf numFmtId="166" fontId="3" fillId="2" borderId="0" xfId="0" applyNumberFormat="1" applyFont="1" applyFill="1"/>
    <xf numFmtId="166" fontId="3" fillId="3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165" fontId="3" fillId="4" borderId="0" xfId="0" applyNumberFormat="1" applyFont="1" applyFill="1"/>
    <xf numFmtId="165" fontId="3" fillId="5" borderId="0" xfId="0" applyNumberFormat="1" applyFont="1" applyFill="1"/>
    <xf numFmtId="165" fontId="0" fillId="0" borderId="0" xfId="0" applyNumberFormat="1"/>
    <xf numFmtId="0" fontId="5" fillId="0" borderId="0" xfId="0" applyFont="1" applyAlignment="1">
      <alignment horizontal="center"/>
    </xf>
    <xf numFmtId="0" fontId="1" fillId="0" borderId="0" xfId="0" applyFont="1"/>
    <xf numFmtId="0" fontId="0" fillId="5" borderId="6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15A0-6E75-4226-9F4A-814E12C401ED}">
  <dimension ref="A1:EB31"/>
  <sheetViews>
    <sheetView tabSelected="1" topLeftCell="DJ1" zoomScale="90" zoomScaleNormal="90" workbookViewId="0">
      <selection activeCell="DO2" sqref="DO2:DO30"/>
    </sheetView>
  </sheetViews>
  <sheetFormatPr defaultRowHeight="15" x14ac:dyDescent="0.25"/>
  <cols>
    <col min="4" max="4" width="9.42578125" bestFit="1" customWidth="1"/>
    <col min="9" max="9" width="12.5703125" bestFit="1" customWidth="1"/>
    <col min="10" max="10" width="12.140625" bestFit="1" customWidth="1"/>
    <col min="13" max="13" width="15.140625" bestFit="1" customWidth="1"/>
    <col min="14" max="14" width="10.42578125" bestFit="1" customWidth="1"/>
    <col min="16" max="16" width="12" bestFit="1" customWidth="1"/>
    <col min="17" max="17" width="10.7109375" bestFit="1" customWidth="1"/>
    <col min="21" max="21" width="13.28515625" bestFit="1" customWidth="1"/>
    <col min="25" max="25" width="10.7109375" bestFit="1" customWidth="1"/>
    <col min="29" max="29" width="13.28515625" bestFit="1" customWidth="1"/>
    <col min="33" max="33" width="10.7109375" bestFit="1" customWidth="1"/>
    <col min="37" max="37" width="13.28515625" bestFit="1" customWidth="1"/>
    <col min="41" max="41" width="10.7109375" bestFit="1" customWidth="1"/>
    <col min="45" max="45" width="13.28515625" bestFit="1" customWidth="1"/>
    <col min="49" max="49" width="10.7109375" bestFit="1" customWidth="1"/>
    <col min="53" max="53" width="13.28515625" bestFit="1" customWidth="1"/>
    <col min="57" max="57" width="10.7109375" bestFit="1" customWidth="1"/>
    <col min="61" max="61" width="13.28515625" bestFit="1" customWidth="1"/>
    <col min="64" max="64" width="9.140625" customWidth="1"/>
    <col min="65" max="65" width="10.7109375" bestFit="1" customWidth="1"/>
    <col min="69" max="69" width="13.28515625" bestFit="1" customWidth="1"/>
    <col min="73" max="73" width="11.85546875" bestFit="1" customWidth="1"/>
    <col min="77" max="77" width="13.28515625" bestFit="1" customWidth="1"/>
    <col min="78" max="78" width="8.42578125" bestFit="1" customWidth="1"/>
    <col min="85" max="85" width="13.28515625" bestFit="1" customWidth="1"/>
    <col min="89" max="89" width="11.85546875" bestFit="1" customWidth="1"/>
    <col min="93" max="93" width="13.5703125" bestFit="1" customWidth="1"/>
    <col min="97" max="97" width="11.85546875" bestFit="1" customWidth="1"/>
    <col min="101" max="101" width="13.5703125" bestFit="1" customWidth="1"/>
    <col min="105" max="105" width="11.85546875" bestFit="1" customWidth="1"/>
    <col min="109" max="109" width="13.5703125" bestFit="1" customWidth="1"/>
    <col min="112" max="112" width="10" bestFit="1" customWidth="1"/>
    <col min="113" max="113" width="11.85546875" bestFit="1" customWidth="1"/>
    <col min="117" max="117" width="13.5703125" bestFit="1" customWidth="1"/>
    <col min="120" max="120" width="10.5703125" bestFit="1" customWidth="1"/>
    <col min="121" max="121" width="10.7109375" bestFit="1" customWidth="1"/>
    <col min="129" max="129" width="15.42578125" bestFit="1" customWidth="1"/>
    <col min="130" max="130" width="15.28515625" customWidth="1"/>
    <col min="131" max="131" width="15.140625" customWidth="1"/>
  </cols>
  <sheetData>
    <row r="1" spans="1:132" ht="15.75" x14ac:dyDescent="0.25">
      <c r="B1" s="2"/>
      <c r="C1" s="2" t="s">
        <v>7</v>
      </c>
      <c r="D1" s="3">
        <f>1.002*10^-6</f>
        <v>1.0019999999999999E-6</v>
      </c>
      <c r="E1" s="2"/>
      <c r="F1" s="2"/>
      <c r="G1" s="2"/>
      <c r="H1" s="2"/>
      <c r="I1" s="2"/>
      <c r="J1" s="2"/>
      <c r="M1" s="2"/>
      <c r="N1" s="2"/>
      <c r="DX1" s="45" t="s">
        <v>29</v>
      </c>
      <c r="DY1" s="45" t="s">
        <v>31</v>
      </c>
      <c r="DZ1" s="46" t="s">
        <v>34</v>
      </c>
      <c r="EA1" s="46" t="s">
        <v>35</v>
      </c>
      <c r="EB1" t="s">
        <v>32</v>
      </c>
    </row>
    <row r="2" spans="1:132" ht="15.75" customHeight="1" x14ac:dyDescent="0.25">
      <c r="A2" s="49" t="s">
        <v>13</v>
      </c>
      <c r="B2" s="15" t="s">
        <v>0</v>
      </c>
      <c r="C2" s="50" t="s">
        <v>1</v>
      </c>
      <c r="D2" s="50"/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8</v>
      </c>
      <c r="K2" s="5"/>
      <c r="L2" s="5" t="s">
        <v>9</v>
      </c>
      <c r="M2" s="4" t="s">
        <v>10</v>
      </c>
      <c r="N2" s="4" t="s">
        <v>11</v>
      </c>
      <c r="O2" s="49" t="s">
        <v>15</v>
      </c>
      <c r="P2" s="4" t="s">
        <v>14</v>
      </c>
      <c r="Q2" s="4" t="s">
        <v>6</v>
      </c>
      <c r="R2" s="4" t="s">
        <v>8</v>
      </c>
      <c r="S2" s="5"/>
      <c r="T2" s="4" t="s">
        <v>9</v>
      </c>
      <c r="U2" s="4" t="s">
        <v>10</v>
      </c>
      <c r="V2" s="4" t="s">
        <v>11</v>
      </c>
      <c r="W2" s="49" t="s">
        <v>16</v>
      </c>
      <c r="X2" s="4" t="s">
        <v>14</v>
      </c>
      <c r="Y2" s="4" t="s">
        <v>6</v>
      </c>
      <c r="Z2" s="4" t="s">
        <v>8</v>
      </c>
      <c r="AA2" s="5"/>
      <c r="AB2" s="5" t="s">
        <v>9</v>
      </c>
      <c r="AC2" s="4" t="s">
        <v>10</v>
      </c>
      <c r="AD2" s="4" t="s">
        <v>11</v>
      </c>
      <c r="AE2" s="49" t="s">
        <v>17</v>
      </c>
      <c r="AF2" s="4" t="s">
        <v>14</v>
      </c>
      <c r="AG2" s="4" t="s">
        <v>6</v>
      </c>
      <c r="AH2" s="4" t="s">
        <v>8</v>
      </c>
      <c r="AI2" s="5"/>
      <c r="AJ2" s="5" t="s">
        <v>9</v>
      </c>
      <c r="AK2" s="4" t="s">
        <v>10</v>
      </c>
      <c r="AL2" s="4" t="s">
        <v>11</v>
      </c>
      <c r="AM2" s="49" t="s">
        <v>18</v>
      </c>
      <c r="AN2" s="4" t="s">
        <v>14</v>
      </c>
      <c r="AO2" s="4" t="s">
        <v>6</v>
      </c>
      <c r="AP2" s="4" t="s">
        <v>8</v>
      </c>
      <c r="AQ2" s="5"/>
      <c r="AR2" s="5" t="s">
        <v>9</v>
      </c>
      <c r="AS2" s="4" t="s">
        <v>10</v>
      </c>
      <c r="AT2" s="4" t="s">
        <v>11</v>
      </c>
      <c r="AU2" s="49" t="s">
        <v>19</v>
      </c>
      <c r="AV2" s="4" t="s">
        <v>14</v>
      </c>
      <c r="AW2" s="4" t="s">
        <v>6</v>
      </c>
      <c r="AX2" s="4" t="s">
        <v>8</v>
      </c>
      <c r="AY2" s="5"/>
      <c r="AZ2" s="5" t="s">
        <v>9</v>
      </c>
      <c r="BA2" s="4" t="s">
        <v>10</v>
      </c>
      <c r="BB2" s="4" t="s">
        <v>11</v>
      </c>
      <c r="BC2" s="55" t="s">
        <v>20</v>
      </c>
      <c r="BD2" s="4" t="s">
        <v>14</v>
      </c>
      <c r="BE2" s="4" t="s">
        <v>6</v>
      </c>
      <c r="BF2" s="4" t="s">
        <v>8</v>
      </c>
      <c r="BG2" s="5"/>
      <c r="BH2" s="5" t="s">
        <v>9</v>
      </c>
      <c r="BI2" s="4" t="s">
        <v>10</v>
      </c>
      <c r="BJ2" s="4" t="s">
        <v>11</v>
      </c>
      <c r="BK2" s="49" t="s">
        <v>21</v>
      </c>
      <c r="BL2" s="4" t="s">
        <v>14</v>
      </c>
      <c r="BM2" s="4" t="s">
        <v>6</v>
      </c>
      <c r="BN2" s="4" t="s">
        <v>8</v>
      </c>
      <c r="BO2" s="5"/>
      <c r="BP2" s="5" t="s">
        <v>9</v>
      </c>
      <c r="BQ2" s="4" t="s">
        <v>10</v>
      </c>
      <c r="BR2" s="4" t="s">
        <v>11</v>
      </c>
      <c r="BS2" s="49" t="s">
        <v>22</v>
      </c>
      <c r="BT2" s="4" t="s">
        <v>14</v>
      </c>
      <c r="BU2" s="4" t="s">
        <v>6</v>
      </c>
      <c r="BV2" s="4" t="s">
        <v>8</v>
      </c>
      <c r="BW2" s="5"/>
      <c r="BX2" s="5" t="s">
        <v>9</v>
      </c>
      <c r="BY2" s="4" t="s">
        <v>10</v>
      </c>
      <c r="BZ2" s="4" t="s">
        <v>11</v>
      </c>
      <c r="CA2" s="53" t="s">
        <v>23</v>
      </c>
      <c r="CB2" s="4" t="s">
        <v>14</v>
      </c>
      <c r="CC2" s="4" t="s">
        <v>6</v>
      </c>
      <c r="CD2" s="4" t="s">
        <v>8</v>
      </c>
      <c r="CE2" s="5"/>
      <c r="CF2" s="5" t="s">
        <v>9</v>
      </c>
      <c r="CG2" s="4" t="s">
        <v>10</v>
      </c>
      <c r="CH2" s="4" t="s">
        <v>11</v>
      </c>
      <c r="CI2" s="53" t="s">
        <v>24</v>
      </c>
      <c r="CJ2" s="5" t="s">
        <v>14</v>
      </c>
      <c r="CK2" s="5" t="s">
        <v>6</v>
      </c>
      <c r="CL2" s="5" t="s">
        <v>8</v>
      </c>
      <c r="CM2" s="5"/>
      <c r="CN2" s="5" t="s">
        <v>9</v>
      </c>
      <c r="CO2" s="5" t="s">
        <v>10</v>
      </c>
      <c r="CP2" s="5" t="s">
        <v>11</v>
      </c>
      <c r="CQ2" s="53" t="s">
        <v>25</v>
      </c>
      <c r="CR2" s="5" t="s">
        <v>14</v>
      </c>
      <c r="CS2" s="5" t="s">
        <v>6</v>
      </c>
      <c r="CT2" s="5" t="s">
        <v>8</v>
      </c>
      <c r="CU2" s="5"/>
      <c r="CV2" s="5" t="s">
        <v>9</v>
      </c>
      <c r="CW2" s="5" t="s">
        <v>10</v>
      </c>
      <c r="CX2" s="5" t="s">
        <v>11</v>
      </c>
      <c r="CY2" s="53" t="s">
        <v>26</v>
      </c>
      <c r="CZ2" s="5" t="s">
        <v>14</v>
      </c>
      <c r="DA2" s="5" t="s">
        <v>6</v>
      </c>
      <c r="DB2" s="5" t="s">
        <v>8</v>
      </c>
      <c r="DC2" s="5"/>
      <c r="DD2" s="5" t="s">
        <v>9</v>
      </c>
      <c r="DE2" s="5" t="s">
        <v>10</v>
      </c>
      <c r="DF2" s="5" t="s">
        <v>11</v>
      </c>
      <c r="DG2" s="53" t="s">
        <v>27</v>
      </c>
      <c r="DH2" s="5" t="s">
        <v>14</v>
      </c>
      <c r="DI2" s="5" t="s">
        <v>6</v>
      </c>
      <c r="DJ2" s="5" t="s">
        <v>8</v>
      </c>
      <c r="DK2" s="5"/>
      <c r="DL2" s="5" t="s">
        <v>9</v>
      </c>
      <c r="DM2" s="5" t="s">
        <v>10</v>
      </c>
      <c r="DN2" s="5" t="s">
        <v>11</v>
      </c>
      <c r="DO2" s="47" t="s">
        <v>28</v>
      </c>
      <c r="DP2" s="34" t="s">
        <v>14</v>
      </c>
      <c r="DQ2" s="34" t="s">
        <v>6</v>
      </c>
      <c r="DR2" s="34" t="s">
        <v>8</v>
      </c>
      <c r="DS2" s="34"/>
      <c r="DT2" s="34" t="s">
        <v>9</v>
      </c>
      <c r="DU2" s="34" t="s">
        <v>10</v>
      </c>
      <c r="DV2" s="34" t="s">
        <v>11</v>
      </c>
      <c r="DX2" s="45">
        <v>1</v>
      </c>
      <c r="DY2" s="45">
        <v>220.5</v>
      </c>
      <c r="DZ2">
        <f>($DY$19-DY2)</f>
        <v>24.5</v>
      </c>
      <c r="EA2" s="1">
        <f>DT31</f>
        <v>2934.5327641427316</v>
      </c>
      <c r="EB2" s="1">
        <f>DZ2-EA2</f>
        <v>-2910.0327641427316</v>
      </c>
    </row>
    <row r="3" spans="1:132" ht="15.75" x14ac:dyDescent="0.25">
      <c r="A3" s="49"/>
      <c r="B3" s="51">
        <v>1</v>
      </c>
      <c r="C3" s="20">
        <v>1</v>
      </c>
      <c r="D3" s="20">
        <v>2</v>
      </c>
      <c r="E3" s="2">
        <v>100</v>
      </c>
      <c r="F3" s="2">
        <f>50/1000</f>
        <v>0.05</v>
      </c>
      <c r="G3" s="2">
        <v>1.5E-3</v>
      </c>
      <c r="H3" s="2">
        <v>31</v>
      </c>
      <c r="I3" s="6">
        <f>(4*ABS(H3)/1000)/(PI()*$F3*$D$1)</f>
        <v>787832.85203173745</v>
      </c>
      <c r="J3" s="16">
        <f>((64/I3)^8+9.5*(LN($G3/(3.7*$F3*1000)+(5.74/I3^0.9))-(2500/I3)^6)^-16)^0.125</f>
        <v>1.2685379835642432E-2</v>
      </c>
      <c r="K3" s="6">
        <f>IF(H3&lt;0,-1,1)</f>
        <v>1</v>
      </c>
      <c r="L3" s="6">
        <f>(8/(9.81*PI()^2))*(J3*$E3*(H3/1000)^2/($F3^5))*K3</f>
        <v>322.32803153780048</v>
      </c>
      <c r="M3" s="6">
        <f>L3/(H3/1000)</f>
        <v>10397.678436703241</v>
      </c>
      <c r="N3" s="18">
        <f>-$L$11/(2*$M$11)</f>
        <v>-4.9710396835812647E-4</v>
      </c>
      <c r="O3" s="49"/>
      <c r="P3" s="28">
        <f>H3+N3-N13</f>
        <v>31.001853366829543</v>
      </c>
      <c r="Q3" s="6">
        <f>(4*ABS(P3)/1000)/(PI()*$F3*$D$1)</f>
        <v>787879.95342771104</v>
      </c>
      <c r="R3" s="16">
        <f>((64/Q3)^8+9.5*(LN($G3/(3.7*$F3*1000)+(5.74/Q3^0.9))-(2500/Q3)^6)^-16)^0.125</f>
        <v>1.2685275995734753E-2</v>
      </c>
      <c r="S3" s="6">
        <f>IF(P3&lt;0,-1,1)</f>
        <v>1</v>
      </c>
      <c r="T3" s="6">
        <f>(8/(9.81*PI()^2))*(R3*$E3*(P3/1000)^2/($F3^5))*S3</f>
        <v>322.3639352881504</v>
      </c>
      <c r="U3" s="6">
        <f>T3/(P3/1000)</f>
        <v>10398.214954240895</v>
      </c>
      <c r="V3" s="16">
        <f>-$T$11/(2*$U$11)</f>
        <v>-4.9708600016575E-4</v>
      </c>
      <c r="W3" s="49"/>
      <c r="X3" s="28">
        <f>P3+V3-V13</f>
        <v>31.003704841786188</v>
      </c>
      <c r="Y3" s="6">
        <f>(4*ABS(X3)/1000)/(PI()*$F3*$D$1)</f>
        <v>787927.00674369687</v>
      </c>
      <c r="Z3" s="16">
        <f>((64/Y3)^8+9.5*(LN($G3/(3.7*$F3*1000)+(5.74/Y3^0.9))-(2500/Y3)^6)^-16)^0.125</f>
        <v>1.2685172270536978E-2</v>
      </c>
      <c r="AA3" s="6">
        <f>IF(X3&lt;0,-1,1)</f>
        <v>1</v>
      </c>
      <c r="AB3" s="6">
        <f>(8/(9.81*PI()^2))*(Z3*$E3*(X3/1000)^2/($F3^5))*AA3</f>
        <v>322.39980428087495</v>
      </c>
      <c r="AC3" s="6">
        <f>AB3/(X3/1000)</f>
        <v>10398.750921094785</v>
      </c>
      <c r="AD3" s="16">
        <f>-$AB$11/(2*$AC$11)</f>
        <v>-4.9706782172732607E-4</v>
      </c>
      <c r="AE3" s="49"/>
      <c r="AF3" s="28">
        <f>X3+AD3-AD13</f>
        <v>31.005554426705977</v>
      </c>
      <c r="AG3" s="6">
        <f>(4*ABS(AF3)/1000)/(PI()*$F3*$D$1)</f>
        <v>787974.01202635595</v>
      </c>
      <c r="AH3" s="16">
        <f>((64/AG3)^8+9.5*(LN($G3/(3.7*$F3*1000)+(5.74/AG3^0.9))-(2500/AG3)^6)^-16)^0.125</f>
        <v>1.2685068659918362E-2</v>
      </c>
      <c r="AI3" s="6">
        <f>IF(AF3&lt;0,-1,1)</f>
        <v>1</v>
      </c>
      <c r="AJ3" s="6">
        <f>(8/(9.81*PI()^2))*(AH3*$E3*(AF3/1000)^2/($F3^5))*AI3</f>
        <v>322.43563854574205</v>
      </c>
      <c r="AK3" s="6">
        <f>AJ3/(AF3/1000)</f>
        <v>10399.286337805943</v>
      </c>
      <c r="AL3" s="16">
        <f>-$AJ$11/(2*$AK$11)</f>
        <v>-4.9704943325930089E-4</v>
      </c>
      <c r="AM3" s="49"/>
      <c r="AN3" s="28">
        <f>AF3+AL3-AL13</f>
        <v>31.007402123423375</v>
      </c>
      <c r="AO3" s="6">
        <f>(4*ABS(AN3)/1000)/(PI()*$F3*$D$1)</f>
        <v>788020.96932230936</v>
      </c>
      <c r="AP3" s="16">
        <f>((64/AO3)^8+9.5*(LN($G3/(3.7*$F3*1000)+(5.74/AO3^0.9))-(2500/AO3)^6)^-16)^0.125</f>
        <v>1.2684965163748292E-2</v>
      </c>
      <c r="AQ3" s="6">
        <f>IF(AN3&lt;0,-1,1)</f>
        <v>1</v>
      </c>
      <c r="AR3" s="6">
        <f>(8/(9.81*PI()^2))*(AP3*$E3*(AN3/1000)^2/($F3^5))*AQ3</f>
        <v>322.47143811250203</v>
      </c>
      <c r="AS3" s="6">
        <f>AR3/(AN3/1000)</f>
        <v>10399.82120491491</v>
      </c>
      <c r="AT3" s="18">
        <f>-$AR$11/(2*$AS$11)</f>
        <v>-4.9703083497818585E-4</v>
      </c>
      <c r="AU3" s="49"/>
      <c r="AV3" s="28">
        <f>AN3+AT3-AT13</f>
        <v>31.009247933771274</v>
      </c>
      <c r="AW3" s="6">
        <f>(4*ABS(AV3)/1000)/(PI()*$F3*$D$1)</f>
        <v>788067.87867813814</v>
      </c>
      <c r="AX3" s="16">
        <f>((64/AW3)^8+9.5*(LN($G3/(3.7*$F3*1000)+(5.74/AW3^0.9))-(2500/AW3)^6)^-16)^0.125</f>
        <v>1.2684861781896324E-2</v>
      </c>
      <c r="AY3" s="6">
        <f>IF(AV3&lt;0,-1,1)</f>
        <v>1</v>
      </c>
      <c r="AZ3" s="6">
        <f>(8/(9.81*PI()^2))*(AX3*$E3*(AV3/1000)^2/($F3^5))*AY3</f>
        <v>322.50720301088836</v>
      </c>
      <c r="BA3" s="6">
        <f>AZ3/(AV3/1000)</f>
        <v>10400.355522961752</v>
      </c>
      <c r="BB3" s="16">
        <f>-$AZ$11/(2*$BA$11)</f>
        <v>-4.970120271005846E-4</v>
      </c>
      <c r="BC3" s="55"/>
      <c r="BD3" s="28">
        <f>AV3+BB3-BB13</f>
        <v>31.011091859580983</v>
      </c>
      <c r="BE3" s="6">
        <f>(4*ABS(BD3)/1000)/(PI()*$F3*$D$1)</f>
        <v>788114.74014038336</v>
      </c>
      <c r="BF3" s="16">
        <f>((64/BE3)^8+9.5*(LN($G3/(3.7*$F3*1000)+(5.74/BE3^0.9))-(2500/BE3)^6)^-16)^0.125</f>
        <v>1.2684758514232184E-2</v>
      </c>
      <c r="BG3" s="6">
        <f>IF(BD3&lt;0,-1,1)</f>
        <v>1</v>
      </c>
      <c r="BH3" s="6">
        <f>(8/(9.81*PI()^2))*(BF3*$E3*(BD3/1000)^2/($F3^5))*BG3</f>
        <v>322.54293327061765</v>
      </c>
      <c r="BI3" s="6">
        <f>BH3/(BD3/1000)</f>
        <v>10400.889292486067</v>
      </c>
      <c r="BJ3" s="16">
        <f>-$BH$11/(2*$BI$11)</f>
        <v>-4.9699300984315747E-4</v>
      </c>
      <c r="BK3" s="49"/>
      <c r="BL3" s="38">
        <f>BD3+BJ3-BJ13</f>
        <v>31.012933902682239</v>
      </c>
      <c r="BM3" s="6">
        <f>(4*ABS(BL3)/1000)/(PI()*$F3*$D$1)</f>
        <v>788161.55375554552</v>
      </c>
      <c r="BN3" s="16">
        <f>((64/BM3)^8+9.5*(LN($G3/(3.7*$F3*1000)+(5.74/BM3^0.9))-(2500/BM3)^6)^-16)^0.125</f>
        <v>1.2684655360625722E-2</v>
      </c>
      <c r="BO3" s="6">
        <f>IF(BL3&lt;0,-1,1)</f>
        <v>1</v>
      </c>
      <c r="BP3" s="6">
        <f>(8/(9.81*PI()^2))*(BN3*$E3*(BL3/1000)^2/($F3^5))*BO3</f>
        <v>322.57862892138832</v>
      </c>
      <c r="BQ3" s="6">
        <f t="shared" ref="BQ3:BQ10" si="0">BP3/(BL3/1000)</f>
        <v>10401.422514026937</v>
      </c>
      <c r="BR3" s="16">
        <f>-$BP$11/(2*$BQ$11)</f>
        <v>-4.9697378342264766E-4</v>
      </c>
      <c r="BS3" s="49"/>
      <c r="BT3" s="38">
        <f>BL3+BR3-BR13</f>
        <v>31.0147740649032</v>
      </c>
      <c r="BU3" s="6">
        <f>(4*ABS(BT3)/1000)/(PI()*$F3*$D$1)</f>
        <v>788208.3195700855</v>
      </c>
      <c r="BV3" s="16">
        <f>((64/BU3)^8+9.5*(LN($G3/(3.7*$F3*1000)+(5.74/BU3^0.9))-(2500/BU3)^6)^-16)^0.125</f>
        <v>1.2684552320946986E-2</v>
      </c>
      <c r="BW3" s="6">
        <f>IF(BT3&lt;0,-1,1)</f>
        <v>1</v>
      </c>
      <c r="BX3" s="6">
        <f>(8/(9.81*PI()^2))*(BV3*$E3*(BT3/1000)^2/($F3^5))*BW3</f>
        <v>322.61428999288313</v>
      </c>
      <c r="BY3" s="6">
        <f>BX3/(BT3/1000)</f>
        <v>10401.95518812302</v>
      </c>
      <c r="BZ3" s="18">
        <f>-$BX$11/(2*$BY$11)</f>
        <v>-4.9695434805586232E-4</v>
      </c>
      <c r="CA3" s="54"/>
      <c r="CB3" s="28">
        <f>BT3+BZ3-BZ13</f>
        <v>31.01661234807046</v>
      </c>
      <c r="CC3" s="6">
        <f>(4*ABS(CB3)/1000)/(PI()*$F3*$D$1)</f>
        <v>788255.03763042437</v>
      </c>
      <c r="CD3" s="16">
        <f>((64/CC3)^8+9.5*(LN($G3/(3.7*$F3*1000)+(5.74/CC3^0.9))-(2500/CC3)^6)^-16)^0.125</f>
        <v>1.2684449395066142E-2</v>
      </c>
      <c r="CE3" s="6">
        <f>IF(CB3&lt;0,-1,1)</f>
        <v>1</v>
      </c>
      <c r="CF3" s="6">
        <f>(8/(9.81*PI()^2))*(CD3*$E3*(CB3/1000)^2/($F3^5))*CE3</f>
        <v>322.64991651476618</v>
      </c>
      <c r="CG3" s="6">
        <f>CF3/(CB3/1000)</f>
        <v>10402.487315312441</v>
      </c>
      <c r="CH3" s="18">
        <f>-$CF$11/(2*$CG$11)</f>
        <v>-4.9693470395967829E-4</v>
      </c>
      <c r="CI3" s="54"/>
      <c r="CJ3" s="28">
        <f>CB3+CH3-CH13</f>
        <v>31.018448754009025</v>
      </c>
      <c r="CK3" s="6">
        <f>(4*ABS(CJ3)/1000)/(PI()*$F3*$D$1)</f>
        <v>788301.70798294269</v>
      </c>
      <c r="CL3" s="16">
        <f>((64/CK3)^8+9.5*(LN($G3/(3.7*$F3*1000)+(5.74/CK3^0.9))-(2500/CK3)^6)^-16)^0.125</f>
        <v>1.2684346582853546E-2</v>
      </c>
      <c r="CM3" s="6">
        <f>IF(CJ3&lt;0,-1,1)</f>
        <v>1</v>
      </c>
      <c r="CN3" s="6">
        <f>(8/(9.81*PI()^2))*(CL3*$E3*(CJ3/1000)^2/($F3^5))*CM3</f>
        <v>322.68550851668545</v>
      </c>
      <c r="CO3" s="6">
        <f>CN3/(CJ3/1000)</f>
        <v>10403.018896132886</v>
      </c>
      <c r="CP3" s="18">
        <f>-$CN$11/(2*$CO$11)</f>
        <v>-4.96914851351049E-4</v>
      </c>
      <c r="CQ3" s="54"/>
      <c r="CR3" s="28">
        <f>CJ3+CP3-CP13</f>
        <v>31.020283284542344</v>
      </c>
      <c r="CS3" s="6">
        <f>(4*ABS(CR3)/1000)/(PI()*$F3*$D$1)</f>
        <v>788348.33067398157</v>
      </c>
      <c r="CT3" s="16">
        <f>((64/CS3)^8+9.5*(LN($G3/(3.7*$F3*1000)+(5.74/CS3^0.9))-(2500/CS3)^6)^-16)^0.125</f>
        <v>1.2684243884179684E-2</v>
      </c>
      <c r="CU3" s="6">
        <f>IF(CR3&lt;0,-1,1)</f>
        <v>1</v>
      </c>
      <c r="CV3" s="6">
        <f>(8/(9.81*PI()^2))*(CT3*$E3*(CR3/1000)^2/($F3^5))*CU3</f>
        <v>322.72106602827114</v>
      </c>
      <c r="CW3" s="6">
        <f>CV3/(CR3/1000)</f>
        <v>10403.549931121539</v>
      </c>
      <c r="CX3" s="18">
        <f>-$CV$11/(2*$CW$11)</f>
        <v>-4.96894790446994E-4</v>
      </c>
      <c r="CY3" s="54"/>
      <c r="CZ3" s="28">
        <f>CR3+CX3-CX13</f>
        <v>31.022115941492284</v>
      </c>
      <c r="DA3" s="6">
        <f>(4*ABS(CZ3)/1000)/(PI()*$F3*$D$1)</f>
        <v>788394.90574984171</v>
      </c>
      <c r="DB3" s="16">
        <f>((64/DA3)^8+9.5*(LN($G3/(3.7*$F3*1000)+(5.74/DA3^0.9))-(2500/DA3)^6)^-16)^0.125</f>
        <v>1.2684141298915217E-2</v>
      </c>
      <c r="DC3" s="6">
        <f>IF(CZ3&lt;0,-1,1)</f>
        <v>1</v>
      </c>
      <c r="DD3" s="6">
        <f>(8/(9.81*PI()^2))*(DB3*$E3*(CZ3/1000)^2/($F3^5))*DC3</f>
        <v>322.75658907913663</v>
      </c>
      <c r="DE3" s="6">
        <f>DD3/(CZ3/1000)</f>
        <v>10404.080420815126</v>
      </c>
      <c r="DF3" s="18">
        <f>-$DD$11/(2*$DE$11)</f>
        <v>-4.9687452146459374E-4</v>
      </c>
      <c r="DG3" s="54"/>
      <c r="DH3" s="40">
        <f>CZ3+DF3-DF13</f>
        <v>31.023946726679149</v>
      </c>
      <c r="DI3" s="6">
        <f>(4*ABS(DH3)/1000)/(PI()*$F3*$D$1)</f>
        <v>788441.43325678457</v>
      </c>
      <c r="DJ3" s="16">
        <f>((64/DI3)^8+9.5*(LN($G3/(3.7*$F3*1000)+(5.74/DI3^0.9))-(2500/DI3)^6)^-16)^0.125</f>
        <v>1.2684038826930939E-2</v>
      </c>
      <c r="DK3" s="6">
        <f>IF(DH3&lt;0,-1,1)</f>
        <v>1</v>
      </c>
      <c r="DL3" s="6">
        <f>(8/(9.81*PI()^2))*(DJ3*$E3*(DH3/1000)^2/($F3^5))*DK3</f>
        <v>322.79207769887762</v>
      </c>
      <c r="DM3" s="6">
        <f>DL3/(DH3/1000)</f>
        <v>10404.61036574987</v>
      </c>
      <c r="DN3" s="18">
        <f>-$DL$11/(2*$DM$11)</f>
        <v>-4.9685404462100104E-4</v>
      </c>
      <c r="DO3" s="48"/>
      <c r="DP3" s="40">
        <f>32.7718</f>
        <v>32.771799999999999</v>
      </c>
      <c r="DQ3" s="6">
        <f>(4*ABS(DP3)/1000)/(PI()*$F3*$D$1)</f>
        <v>832861.31161979644</v>
      </c>
      <c r="DR3" s="16">
        <f>((64/DQ3)^8+9.5*(LN($G3/(3.7*$F3*1000)+(5.74/DQ3^0.9))-(2500/DQ3)^6)^-16)^0.125</f>
        <v>1.2589923599201564E-2</v>
      </c>
      <c r="DS3" s="6">
        <f>IF(DP3&lt;0,-1,1)</f>
        <v>1</v>
      </c>
      <c r="DT3" s="6">
        <f>(8/(9.81*PI()^2))*(DR3*$E3*(DP3/1000)^2/($F3^5))*DS3</f>
        <v>357.51551931465815</v>
      </c>
      <c r="DU3" s="6">
        <f>DT3/(DP3/1000)</f>
        <v>10909.242681654903</v>
      </c>
      <c r="DV3" s="18">
        <f>-$DL$11/(2*$DM$11)</f>
        <v>-4.9685404462100104E-4</v>
      </c>
      <c r="DX3" s="45">
        <v>2</v>
      </c>
      <c r="DY3" s="45">
        <v>215.6</v>
      </c>
      <c r="DZ3">
        <f t="shared" ref="DZ3:DZ19" si="1">($DY$19-DY3)</f>
        <v>29.400000000000006</v>
      </c>
      <c r="EA3" s="1">
        <f t="shared" ref="EA3:EA9" si="2">EA2+DT3</f>
        <v>3292.0482834573895</v>
      </c>
      <c r="EB3" s="1">
        <f t="shared" ref="EB3:EB18" si="3">DZ3-EA3</f>
        <v>-3262.6482834573894</v>
      </c>
    </row>
    <row r="4" spans="1:132" ht="15.75" x14ac:dyDescent="0.25">
      <c r="A4" s="49"/>
      <c r="B4" s="52"/>
      <c r="C4" s="23">
        <v>2</v>
      </c>
      <c r="D4" s="23">
        <v>3</v>
      </c>
      <c r="E4" s="2">
        <v>100</v>
      </c>
      <c r="F4" s="2">
        <f t="shared" ref="F4:F10" si="4">50/1000</f>
        <v>0.05</v>
      </c>
      <c r="G4" s="2">
        <v>1.5E-3</v>
      </c>
      <c r="H4" s="2">
        <v>26.1</v>
      </c>
      <c r="I4" s="6">
        <f t="shared" ref="I4:I10" si="5">(4*ABS(H4)/1000)/(PI()*F4*$D$1)</f>
        <v>663304.43348478549</v>
      </c>
      <c r="J4" s="16">
        <f t="shared" ref="J4:J10" si="6">((64/I4)^8+9.5*(LN(G4/(3.7*F4*1000)+(5.74/I4^0.9))-(2500/I4)^6)^-16)^0.125</f>
        <v>1.2994771043319643E-2</v>
      </c>
      <c r="K4" s="6">
        <f t="shared" ref="K4:K10" si="7">IF(H4&lt;0,-1,1)</f>
        <v>1</v>
      </c>
      <c r="L4" s="6">
        <f t="shared" ref="L4:L10" si="8">(8/(9.81*PI()^2))*(J4*$E4*(H4/1000)^2/($F4^5))*K4</f>
        <v>234.05658233595466</v>
      </c>
      <c r="M4" s="6">
        <f t="shared" ref="M4:M10" si="9">L4/(H4/1000)</f>
        <v>8967.685146971442</v>
      </c>
      <c r="N4" s="18">
        <f t="shared" ref="N4:N10" si="10">-$L$11/(2*$M$11)</f>
        <v>-4.9710396835812647E-4</v>
      </c>
      <c r="O4" s="49"/>
      <c r="P4" s="29">
        <f>H4+N4-N13</f>
        <v>26.101853366829545</v>
      </c>
      <c r="Q4" s="6">
        <f t="shared" ref="Q4:Q10" si="11">(4*ABS(P4)/1000)/(PI()*$F4*$D$1)</f>
        <v>663351.53488075896</v>
      </c>
      <c r="R4" s="16">
        <f t="shared" ref="R4:R10" si="12">((64/Q4)^8+9.5*(LN($G4/(3.7*$F4*1000)+(5.74/Q4^0.9))-(2500/Q4)^6)^-16)^0.125</f>
        <v>1.299463895258258E-2</v>
      </c>
      <c r="S4" s="6">
        <f t="shared" ref="S4:S10" si="13">IF(P4&lt;0,-1,1)</f>
        <v>1</v>
      </c>
      <c r="T4" s="6">
        <f t="shared" ref="T4:T10" si="14">(8/(9.81*PI()^2))*(R4*$E4*(P4/1000)^2/($F4^5))*S4</f>
        <v>234.08744483349403</v>
      </c>
      <c r="U4" s="6">
        <f t="shared" ref="U4:U10" si="15">T4/(P4/1000)</f>
        <v>8968.2307820706064</v>
      </c>
      <c r="V4" s="16">
        <f t="shared" ref="V4:V10" si="16">-$T$11/(2*$U$11)</f>
        <v>-4.9708600016575E-4</v>
      </c>
      <c r="W4" s="49"/>
      <c r="X4" s="29">
        <f>P4+V4-V13</f>
        <v>26.10370484178619</v>
      </c>
      <c r="Y4" s="6">
        <f t="shared" ref="Y4:Y10" si="17">(4*ABS(X4)/1000)/(PI()*$F4*$D$1)</f>
        <v>663398.58819674479</v>
      </c>
      <c r="Z4" s="16">
        <f t="shared" ref="Z4:Z10" si="18">((64/Y4)^8+9.5*(LN($G4/(3.7*$F4*1000)+(5.74/Y4^0.9))-(2500/Y4)^6)^-16)^0.125</f>
        <v>1.2994507009715441E-2</v>
      </c>
      <c r="AA4" s="6">
        <f t="shared" ref="AA4:AA10" si="19">IF(X4&lt;0,-1,1)</f>
        <v>1</v>
      </c>
      <c r="AB4" s="6">
        <f t="shared" ref="AB4:AB10" si="20">(8/(9.81*PI()^2))*(Z4*$E4*(X4/1000)^2/($F4^5))*AA4</f>
        <v>234.11827774418032</v>
      </c>
      <c r="AC4" s="6">
        <f t="shared" ref="AC4:AC10" si="21">AB4/(X4/1000)</f>
        <v>8968.7758562688523</v>
      </c>
      <c r="AD4" s="16">
        <f t="shared" ref="AD4:AD10" si="22">-$AB$11/(2*$AC$11)</f>
        <v>-4.9706782172732607E-4</v>
      </c>
      <c r="AE4" s="49"/>
      <c r="AF4" s="29">
        <f>X4+AD4-AD13</f>
        <v>26.105554426705979</v>
      </c>
      <c r="AG4" s="6">
        <f t="shared" ref="AG4:AG10" si="23">(4*ABS(AF4)/1000)/(PI()*$F4*$D$1)</f>
        <v>663445.59347940388</v>
      </c>
      <c r="AH4" s="16">
        <f t="shared" ref="AH4:AH10" si="24">((64/AG4)^8+9.5*(LN($G4/(3.7*$F4*1000)+(5.74/AG4^0.9))-(2500/AG4)^6)^-16)^0.125</f>
        <v>1.2994375214545316E-2</v>
      </c>
      <c r="AI4" s="6">
        <f t="shared" ref="AI4:AI10" si="25">IF(AF4&lt;0,-1,1)</f>
        <v>1</v>
      </c>
      <c r="AJ4" s="6">
        <f t="shared" ref="AJ4:AJ10" si="26">(8/(9.81*PI()^2))*(AH4*$E4*(AF4/1000)^2/($F4^5))*AI4</f>
        <v>234.1490810927084</v>
      </c>
      <c r="AK4" s="6">
        <f t="shared" ref="AK4:AK10" si="27">AJ4/(AF4/1000)</f>
        <v>8969.3203701191615</v>
      </c>
      <c r="AL4" s="16">
        <f t="shared" ref="AL4:AL10" si="28">-$AJ$11/(2*$AK$11)</f>
        <v>-4.9704943325930089E-4</v>
      </c>
      <c r="AM4" s="49"/>
      <c r="AN4" s="29">
        <f>AF4+AL4-AL13</f>
        <v>26.107402123423377</v>
      </c>
      <c r="AO4" s="6">
        <f t="shared" ref="AO4:AO10" si="29">(4*ABS(AN4)/1000)/(PI()*$F4*$D$1)</f>
        <v>663492.55077535741</v>
      </c>
      <c r="AP4" s="16">
        <f t="shared" ref="AP4:AP10" si="30">((64/AO4)^8+9.5*(LN($G4/(3.7*$F4*1000)+(5.74/AO4^0.9))-(2500/AO4)^6)^-16)^0.125</f>
        <v>1.2994243566899513E-2</v>
      </c>
      <c r="AQ4" s="6">
        <f t="shared" ref="AQ4:AQ10" si="31">IF(AN4&lt;0,-1,1)</f>
        <v>1</v>
      </c>
      <c r="AR4" s="6">
        <f t="shared" ref="AR4:AR10" si="32">(8/(9.81*PI()^2))*(AP4*$E4*(AN4/1000)^2/($F4^5))*AQ4</f>
        <v>234.17985490376088</v>
      </c>
      <c r="AS4" s="6">
        <f t="shared" ref="AS4:AS10" si="33">AR4/(AN4/1000)</f>
        <v>8969.8643241740374</v>
      </c>
      <c r="AT4" s="18">
        <f t="shared" ref="AT4:AT10" si="34">-$AR$11/(2*$AS$11)</f>
        <v>-4.9703083497818585E-4</v>
      </c>
      <c r="AU4" s="49"/>
      <c r="AV4" s="29">
        <f>AN4+AT4-AT13</f>
        <v>26.109247933771275</v>
      </c>
      <c r="AW4" s="6">
        <f t="shared" ref="AW4:AW10" si="35">(4*ABS(AV4)/1000)/(PI()*$F4*$D$1)</f>
        <v>663539.46013118618</v>
      </c>
      <c r="AX4" s="16">
        <f t="shared" ref="AX4:AX10" si="36">((64/AW4)^8+9.5*(LN($G4/(3.7*$F4*1000)+(5.74/AW4^0.9))-(2500/AW4)^6)^-16)^0.125</f>
        <v>1.2994112066605548E-2</v>
      </c>
      <c r="AY4" s="6">
        <f t="shared" ref="AY4:AY10" si="37">IF(AV4&lt;0,-1,1)</f>
        <v>1</v>
      </c>
      <c r="AZ4" s="6">
        <f t="shared" ref="AZ4:AZ10" si="38">(8/(9.81*PI()^2))*(AX4*$E4*(AV4/1000)^2/($F4^5))*AY4</f>
        <v>234.21059920200739</v>
      </c>
      <c r="BA4" s="6">
        <f t="shared" ref="BA4:BA10" si="39">AZ4/(AV4/1000)</f>
        <v>8970.4077189854743</v>
      </c>
      <c r="BB4" s="16">
        <f t="shared" ref="BB4:BB10" si="40">-$AZ$11/(2*$BA$11)</f>
        <v>-4.970120271005846E-4</v>
      </c>
      <c r="BC4" s="55"/>
      <c r="BD4" s="29">
        <f>AV4+BB4-BB13</f>
        <v>26.111091859580984</v>
      </c>
      <c r="BE4" s="6">
        <f t="shared" ref="BE4:BE10" si="41">(4*ABS(BD4)/1000)/(PI()*$F4*$D$1)</f>
        <v>663586.32159343129</v>
      </c>
      <c r="BF4" s="16">
        <f t="shared" ref="BF4:BF10" si="42">((64/BE4)^8+9.5*(LN($G4/(3.7*$F4*1000)+(5.74/BE4^0.9))-(2500/BE4)^6)^-16)^0.125</f>
        <v>1.2993980713491135E-2</v>
      </c>
      <c r="BG4" s="6">
        <f t="shared" ref="BG4:BG10" si="43">IF(BD4&lt;0,-1,1)</f>
        <v>1</v>
      </c>
      <c r="BH4" s="6">
        <f t="shared" ref="BH4:BH10" si="44">(8/(9.81*PI()^2))*(BF4*$E4*(BD4/1000)^2/($F4^5))*BG4</f>
        <v>234.24131401210465</v>
      </c>
      <c r="BI4" s="6">
        <f t="shared" ref="BI4:BI10" si="45">BH4/(BD4/1000)</f>
        <v>8970.9505551049606</v>
      </c>
      <c r="BJ4" s="16">
        <f t="shared" ref="BJ4:BJ10" si="46">-$BH$11/(2*$BI$11)</f>
        <v>-4.9699300984315747E-4</v>
      </c>
      <c r="BK4" s="49"/>
      <c r="BL4" s="39">
        <f>BD4+BJ4-BJ13</f>
        <v>26.11293390268224</v>
      </c>
      <c r="BM4" s="6">
        <f t="shared" ref="BM4:BM10" si="47">(4*ABS(BL4)/1000)/(PI()*$F4*$D$1)</f>
        <v>663633.13520859345</v>
      </c>
      <c r="BN4" s="16">
        <f t="shared" ref="BN4:BN10" si="48">((64/BM4)^8+9.5*(LN($G4/(3.7*$F4*1000)+(5.74/BM4^0.9))-(2500/BM4)^6)^-16)^0.125</f>
        <v>1.2993849507384263E-2</v>
      </c>
      <c r="BO4" s="6">
        <f t="shared" ref="BO4:BO10" si="49">IF(BL4&lt;0,-1,1)</f>
        <v>1</v>
      </c>
      <c r="BP4" s="6">
        <f t="shared" ref="BP4:BP10" si="50">(8/(9.81*PI()^2))*(BN4*$E4*(BL4/1000)^2/($F4^5))*BO4</f>
        <v>234.27199935869749</v>
      </c>
      <c r="BQ4" s="6">
        <f t="shared" si="0"/>
        <v>8971.4928330835246</v>
      </c>
      <c r="BR4" s="18">
        <f t="shared" ref="BR4:BR10" si="51">-$BP$11/(2*$BQ$11)</f>
        <v>-4.9697378342264766E-4</v>
      </c>
      <c r="BS4" s="49"/>
      <c r="BT4" s="39">
        <f>BL4+BR4-BR13</f>
        <v>26.114774064903202</v>
      </c>
      <c r="BU4" s="6">
        <f t="shared" ref="BU4:BU10" si="52">(4*ABS(BT4)/1000)/(PI()*$F4*$D$1)</f>
        <v>663679.90102313354</v>
      </c>
      <c r="BV4" s="16">
        <f t="shared" ref="BV4:BV10" si="53">((64/BU4)^8+9.5*(LN($G4/(3.7*$F4*1000)+(5.74/BU4^0.9))-(2500/BU4)^6)^-16)^0.125</f>
        <v>1.2993718448113086E-2</v>
      </c>
      <c r="BW4" s="6">
        <f t="shared" ref="BW4:BW10" si="54">IF(BT4&lt;0,-1,1)</f>
        <v>1</v>
      </c>
      <c r="BX4" s="6">
        <f t="shared" ref="BX4:BX10" si="55">(8/(9.81*PI()^2))*(BV4*$E4*(BT4/1000)^2/($F4^5))*BW4</f>
        <v>234.30265526641733</v>
      </c>
      <c r="BY4" s="6">
        <f t="shared" ref="BY4:BY10" si="56">BX4/(BT4/1000)</f>
        <v>8972.0345534716689</v>
      </c>
      <c r="BZ4" s="18">
        <f t="shared" ref="BZ4:BZ10" si="57">-$BX$11/(2*$BY$11)</f>
        <v>-4.9695434805586232E-4</v>
      </c>
      <c r="CA4" s="54"/>
      <c r="CB4" s="29">
        <f>BT4+BZ4-BZ13</f>
        <v>26.116612348070461</v>
      </c>
      <c r="CC4" s="6">
        <f t="shared" ref="CC4:CC10" si="58">(4*ABS(CB4)/1000)/(PI()*$F4*$D$1)</f>
        <v>663726.61908347241</v>
      </c>
      <c r="CD4" s="16">
        <f t="shared" ref="CD4:CD10" si="59">((64/CC4)^8+9.5*(LN($G4/(3.7*$F4*1000)+(5.74/CC4^0.9))-(2500/CC4)^6)^-16)^0.125</f>
        <v>1.2993587535505986E-2</v>
      </c>
      <c r="CE4" s="6">
        <f t="shared" ref="CE4:CE10" si="60">IF(CB4&lt;0,-1,1)</f>
        <v>1</v>
      </c>
      <c r="CF4" s="6">
        <f t="shared" ref="CF4:CF10" si="61">(8/(9.81*PI()^2))*(CD4*$E4*(CB4/1000)^2/($F4^5))*CE4</f>
        <v>234.33328175988308</v>
      </c>
      <c r="CG4" s="6">
        <f t="shared" ref="CG4:CG10" si="62">CF4/(CB4/1000)</f>
        <v>8972.5757168194141</v>
      </c>
      <c r="CH4" s="18">
        <f t="shared" ref="CH4:CH10" si="63">-$CF$11/(2*$CG$11)</f>
        <v>-4.9693470395967829E-4</v>
      </c>
      <c r="CI4" s="54"/>
      <c r="CJ4" s="29">
        <f>CB4+CH4-CH13</f>
        <v>26.118448754009027</v>
      </c>
      <c r="CK4" s="6">
        <f t="shared" ref="CK4:CK10" si="64">(4*ABS(CJ4)/1000)/(PI()*$F4*$D$1)</f>
        <v>663773.28943599074</v>
      </c>
      <c r="CL4" s="16">
        <f t="shared" ref="CL4:CL10" si="65">((64/CK4)^8+9.5*(LN($G4/(3.7*$F4*1000)+(5.74/CK4^0.9))-(2500/CK4)^6)^-16)^0.125</f>
        <v>1.2993456769391565E-2</v>
      </c>
      <c r="CM4" s="6">
        <f t="shared" ref="CM4:CM10" si="66">IF(CJ4&lt;0,-1,1)</f>
        <v>1</v>
      </c>
      <c r="CN4" s="6">
        <f t="shared" ref="CN4:CN10" si="67">(8/(9.81*PI()^2))*(CL4*$E4*(CJ4/1000)^2/($F4^5))*CM4</f>
        <v>234.36387886370082</v>
      </c>
      <c r="CO4" s="6">
        <f t="shared" ref="CO4:CO10" si="68">CN4/(CJ4/1000)</f>
        <v>8973.1163236762804</v>
      </c>
      <c r="CP4" s="18">
        <f t="shared" ref="CP4:CP10" si="69">-$CN$11/(2*$CO$11)</f>
        <v>-4.96914851351049E-4</v>
      </c>
      <c r="CQ4" s="54"/>
      <c r="CR4" s="29">
        <f>CJ4+CP4-CP13</f>
        <v>26.120283284542346</v>
      </c>
      <c r="CS4" s="6">
        <f t="shared" ref="CS4:CS10" si="70">(4*ABS(CR4)/1000)/(PI()*$F4*$D$1)</f>
        <v>663819.9121270295</v>
      </c>
      <c r="CT4" s="16">
        <f t="shared" ref="CT4:CT10" si="71">((64/CS4)^8+9.5*(LN($G4/(3.7*$F4*1000)+(5.74/CS4^0.9))-(2500/CS4)^6)^-16)^0.125</f>
        <v>1.2993326149598668E-2</v>
      </c>
      <c r="CU4" s="6">
        <f t="shared" ref="CU4:CU10" si="72">IF(CR4&lt;0,-1,1)</f>
        <v>1</v>
      </c>
      <c r="CV4" s="6">
        <f t="shared" ref="CV4:CV10" si="73">(8/(9.81*PI()^2))*(CT4*$E4*(CR4/1000)^2/($F4^5))*CU4</f>
        <v>234.39444660246463</v>
      </c>
      <c r="CW4" s="6">
        <f t="shared" ref="CW4:CW10" si="74">CV4/(CR4/1000)</f>
        <v>8973.6563745913245</v>
      </c>
      <c r="CX4" s="18">
        <f t="shared" ref="CX4:CX10" si="75">-$CV$11/(2*$CW$11)</f>
        <v>-4.96894790446994E-4</v>
      </c>
      <c r="CY4" s="54"/>
      <c r="CZ4" s="29">
        <f>CR4+CX4-CX13</f>
        <v>26.122115941492286</v>
      </c>
      <c r="DA4" s="6">
        <f t="shared" ref="DA4:DA10" si="76">(4*ABS(CZ4)/1000)/(PI()*$F4*$D$1)</f>
        <v>663866.48720288975</v>
      </c>
      <c r="DB4" s="16">
        <f t="shared" ref="DB4:DB10" si="77">((64/DA4)^8+9.5*(LN($G4/(3.7*$F4*1000)+(5.74/DA4^0.9))-(2500/DA4)^6)^-16)^0.125</f>
        <v>1.2993195675956302E-2</v>
      </c>
      <c r="DC4" s="6">
        <f t="shared" ref="DC4:DC10" si="78">IF(CZ4&lt;0,-1,1)</f>
        <v>1</v>
      </c>
      <c r="DD4" s="6">
        <f t="shared" ref="DD4:DD10" si="79">(8/(9.81*PI()^2))*(DB4*$E4*(CZ4/1000)^2/($F4^5))*DC4</f>
        <v>234.42498500075459</v>
      </c>
      <c r="DE4" s="6">
        <f t="shared" ref="DE4:DE10" si="80">DD4/(CZ4/1000)</f>
        <v>8974.1958701130607</v>
      </c>
      <c r="DF4" s="18">
        <f t="shared" ref="DF4:DF10" si="81">-$DD$11/(2*$DE$11)</f>
        <v>-4.9687452146459374E-4</v>
      </c>
      <c r="DG4" s="54"/>
      <c r="DH4" s="41">
        <f>CZ4+DF4-DF13</f>
        <v>26.123946726679151</v>
      </c>
      <c r="DI4" s="6">
        <f t="shared" ref="DI4:DI10" si="82">(4*ABS(DH4)/1000)/(PI()*$F4*$D$1)</f>
        <v>663913.0147098325</v>
      </c>
      <c r="DJ4" s="16">
        <f t="shared" ref="DJ4:DJ10" si="83">((64/DI4)^8+9.5*(LN($G4/(3.7*$F4*1000)+(5.74/DI4^0.9))-(2500/DI4)^6)^-16)^0.125</f>
        <v>1.2993065348293751E-2</v>
      </c>
      <c r="DK4" s="6">
        <f t="shared" ref="DK4:DK10" si="84">IF(DH4&lt;0,-1,1)</f>
        <v>1</v>
      </c>
      <c r="DL4" s="6">
        <f t="shared" ref="DL4:DL10" si="85">(8/(9.81*PI()^2))*(DJ4*$E4*(DH4/1000)^2/($F4^5))*DK4</f>
        <v>234.45549408313951</v>
      </c>
      <c r="DM4" s="6">
        <f t="shared" ref="DM4:DM10" si="86">DL4/(DH4/1000)</f>
        <v>8974.7348107895668</v>
      </c>
      <c r="DN4" s="18">
        <f t="shared" ref="DN4:DN10" si="87">-$DL$11/(2*$DM$11)</f>
        <v>-4.9685404462100104E-4</v>
      </c>
      <c r="DO4" s="48"/>
      <c r="DP4" s="41">
        <v>27.8718</v>
      </c>
      <c r="DQ4" s="6">
        <f t="shared" ref="DQ4:DQ10" si="88">(4*ABS(DP4)/1000)/(PI()*$F4*$D$1)</f>
        <v>708332.89307284448</v>
      </c>
      <c r="DR4" s="16">
        <f t="shared" ref="DR4:DR10" si="89">((64/DQ4)^8+9.5*(LN($G4/(3.7*$F4*1000)+(5.74/DQ4^0.9))-(2500/DQ4)^6)^-16)^0.125</f>
        <v>1.2874155011020367E-2</v>
      </c>
      <c r="DS4" s="6">
        <f t="shared" ref="DS4:DS10" si="90">IF(DP4&lt;0,-1,1)</f>
        <v>1</v>
      </c>
      <c r="DT4" s="6">
        <f t="shared" ref="DT4:DT10" si="91">(8/(9.81*PI()^2))*(DR4*$E4*(DP4/1000)^2/($F4^5))*DS4</f>
        <v>264.43563542801667</v>
      </c>
      <c r="DU4" s="6">
        <f t="shared" ref="DU4:DU10" si="92">DT4/(DP4/1000)</f>
        <v>9487.569350670452</v>
      </c>
      <c r="DV4" s="18">
        <f t="shared" ref="DV4:DV10" si="93">-$DL$11/(2*$DM$11)</f>
        <v>-4.9685404462100104E-4</v>
      </c>
      <c r="DX4" s="45">
        <v>3</v>
      </c>
      <c r="DY4" s="45">
        <v>210.4</v>
      </c>
      <c r="DZ4">
        <f t="shared" si="1"/>
        <v>34.599999999999994</v>
      </c>
      <c r="EA4" s="1">
        <f t="shared" si="2"/>
        <v>3556.4839188854062</v>
      </c>
      <c r="EB4" s="1">
        <f t="shared" si="3"/>
        <v>-3521.8839188854063</v>
      </c>
    </row>
    <row r="5" spans="1:132" ht="15.75" x14ac:dyDescent="0.25">
      <c r="A5" s="49"/>
      <c r="B5" s="52"/>
      <c r="C5" s="24">
        <v>3</v>
      </c>
      <c r="D5" s="24">
        <v>4</v>
      </c>
      <c r="E5" s="2">
        <v>100</v>
      </c>
      <c r="F5" s="2">
        <f t="shared" si="4"/>
        <v>0.05</v>
      </c>
      <c r="G5" s="2">
        <v>1.5E-3</v>
      </c>
      <c r="H5" s="2">
        <v>14.8</v>
      </c>
      <c r="I5" s="6">
        <f t="shared" si="5"/>
        <v>376126.65193773276</v>
      </c>
      <c r="J5" s="16">
        <f t="shared" si="6"/>
        <v>1.417222506430966E-2</v>
      </c>
      <c r="K5" s="6">
        <f t="shared" si="7"/>
        <v>1</v>
      </c>
      <c r="L5" s="6">
        <f t="shared" si="8"/>
        <v>82.079118557786899</v>
      </c>
      <c r="M5" s="6">
        <f t="shared" si="9"/>
        <v>5545.8863890396551</v>
      </c>
      <c r="N5" s="18">
        <f t="shared" si="10"/>
        <v>-4.9710396835812647E-4</v>
      </c>
      <c r="O5" s="49"/>
      <c r="P5" s="32">
        <f>H5+N5-N22</f>
        <v>14.797514118648634</v>
      </c>
      <c r="Q5" s="6">
        <f t="shared" si="11"/>
        <v>376063.47584112437</v>
      </c>
      <c r="R5" s="16">
        <f t="shared" si="12"/>
        <v>1.4172611399004562E-2</v>
      </c>
      <c r="S5" s="6">
        <f t="shared" si="13"/>
        <v>1</v>
      </c>
      <c r="T5" s="6">
        <f t="shared" si="14"/>
        <v>82.053784766590226</v>
      </c>
      <c r="U5" s="6">
        <f t="shared" si="15"/>
        <v>5545.1060298825178</v>
      </c>
      <c r="V5" s="16">
        <f t="shared" si="16"/>
        <v>-4.9708600016575E-4</v>
      </c>
      <c r="W5" s="49"/>
      <c r="X5" s="32">
        <f>P5+V5-V22</f>
        <v>14.795030118857589</v>
      </c>
      <c r="Y5" s="6">
        <f t="shared" si="17"/>
        <v>376000.34756242036</v>
      </c>
      <c r="Z5" s="16">
        <f t="shared" si="18"/>
        <v>1.4172997529385802E-2</v>
      </c>
      <c r="AA5" s="6">
        <f t="shared" si="19"/>
        <v>1</v>
      </c>
      <c r="AB5" s="6">
        <f t="shared" si="20"/>
        <v>82.028473785241303</v>
      </c>
      <c r="AC5" s="6">
        <f t="shared" si="21"/>
        <v>5544.3262451144774</v>
      </c>
      <c r="AD5" s="16">
        <f t="shared" si="22"/>
        <v>-4.9706782172732607E-4</v>
      </c>
      <c r="AE5" s="49"/>
      <c r="AF5" s="32">
        <f>X5+AD5-AD22</f>
        <v>14.792547999243403</v>
      </c>
      <c r="AG5" s="6">
        <f t="shared" si="23"/>
        <v>375937.26706646138</v>
      </c>
      <c r="AH5" s="16">
        <f t="shared" si="24"/>
        <v>1.4173383455502753E-2</v>
      </c>
      <c r="AI5" s="6">
        <f t="shared" si="25"/>
        <v>1</v>
      </c>
      <c r="AJ5" s="6">
        <f t="shared" si="26"/>
        <v>82.003185591453189</v>
      </c>
      <c r="AK5" s="6">
        <f t="shared" si="27"/>
        <v>5543.5470343342758</v>
      </c>
      <c r="AL5" s="16">
        <f t="shared" si="28"/>
        <v>-4.9704943325930089E-4</v>
      </c>
      <c r="AM5" s="49"/>
      <c r="AN5" s="32">
        <f>AF5+AL5-AL22</f>
        <v>14.790067758423733</v>
      </c>
      <c r="AO5" s="6">
        <f t="shared" si="29"/>
        <v>375874.23431811668</v>
      </c>
      <c r="AP5" s="16">
        <f t="shared" si="30"/>
        <v>1.4173769177404826E-2</v>
      </c>
      <c r="AQ5" s="6">
        <f t="shared" si="31"/>
        <v>1</v>
      </c>
      <c r="AR5" s="6">
        <f t="shared" si="32"/>
        <v>81.977920162964494</v>
      </c>
      <c r="AS5" s="6">
        <f t="shared" si="33"/>
        <v>5542.7683971409588</v>
      </c>
      <c r="AT5" s="18">
        <f t="shared" si="34"/>
        <v>-4.9703083497818585E-4</v>
      </c>
      <c r="AU5" s="49"/>
      <c r="AV5" s="32">
        <f>AN5+AT5-AT22</f>
        <v>14.787589395017351</v>
      </c>
      <c r="AW5" s="6">
        <f t="shared" si="35"/>
        <v>375811.24928228371</v>
      </c>
      <c r="AX5" s="16">
        <f t="shared" si="36"/>
        <v>1.4174154695141486E-2</v>
      </c>
      <c r="AY5" s="6">
        <f t="shared" si="37"/>
        <v>1</v>
      </c>
      <c r="AZ5" s="6">
        <f t="shared" si="38"/>
        <v>81.952677477539197</v>
      </c>
      <c r="BA5" s="6">
        <f t="shared" si="39"/>
        <v>5541.9903331338774</v>
      </c>
      <c r="BB5" s="16">
        <f t="shared" si="40"/>
        <v>-4.970120271005846E-4</v>
      </c>
      <c r="BC5" s="55"/>
      <c r="BD5" s="32">
        <f>AV5+BB5-BB22</f>
        <v>14.78511290764415</v>
      </c>
      <c r="BE5" s="6">
        <f t="shared" si="41"/>
        <v>375748.31192388857</v>
      </c>
      <c r="BF5" s="16">
        <f t="shared" si="42"/>
        <v>1.417454000876219E-2</v>
      </c>
      <c r="BG5" s="6">
        <f t="shared" si="43"/>
        <v>1</v>
      </c>
      <c r="BH5" s="6">
        <f t="shared" si="44"/>
        <v>81.927457512966654</v>
      </c>
      <c r="BI5" s="6">
        <f t="shared" si="45"/>
        <v>5541.2128419126775</v>
      </c>
      <c r="BJ5" s="16">
        <f t="shared" si="46"/>
        <v>-4.9699300984315747E-4</v>
      </c>
      <c r="BK5" s="49"/>
      <c r="BL5" s="37">
        <f>BD5+BJ5-BJ22</f>
        <v>14.782638294925139</v>
      </c>
      <c r="BM5" s="6">
        <f t="shared" si="47"/>
        <v>375685.4222078856</v>
      </c>
      <c r="BN5" s="16">
        <f t="shared" si="48"/>
        <v>1.4174925118316486E-2</v>
      </c>
      <c r="BO5" s="6">
        <f t="shared" si="49"/>
        <v>1</v>
      </c>
      <c r="BP5" s="6">
        <f t="shared" si="50"/>
        <v>81.902260247061676</v>
      </c>
      <c r="BQ5" s="6">
        <f t="shared" si="0"/>
        <v>5540.435923077318</v>
      </c>
      <c r="BR5" s="18">
        <f t="shared" si="51"/>
        <v>-4.9697378342264766E-4</v>
      </c>
      <c r="BS5" s="49"/>
      <c r="BT5" s="37">
        <f>BL5+BR5-BR22</f>
        <v>14.780165555482441</v>
      </c>
      <c r="BU5" s="6">
        <f t="shared" si="52"/>
        <v>375622.58009925747</v>
      </c>
      <c r="BV5" s="16">
        <f t="shared" si="53"/>
        <v>1.4175310023853936E-2</v>
      </c>
      <c r="BW5" s="6">
        <f t="shared" si="54"/>
        <v>1</v>
      </c>
      <c r="BX5" s="6">
        <f t="shared" si="55"/>
        <v>81.877085657664438</v>
      </c>
      <c r="BY5" s="6">
        <f t="shared" si="56"/>
        <v>5539.6595762280604</v>
      </c>
      <c r="BZ5" s="18">
        <f t="shared" si="57"/>
        <v>-4.9695434805586232E-4</v>
      </c>
      <c r="CA5" s="54"/>
      <c r="CB5" s="32">
        <f>BT5+BZ5-BZ22</f>
        <v>14.777694687939288</v>
      </c>
      <c r="CC5" s="6">
        <f t="shared" si="58"/>
        <v>375559.78556301503</v>
      </c>
      <c r="CD5" s="16">
        <f t="shared" si="59"/>
        <v>1.4175694725424124E-2</v>
      </c>
      <c r="CE5" s="6">
        <f t="shared" si="60"/>
        <v>1</v>
      </c>
      <c r="CF5" s="6">
        <f t="shared" si="61"/>
        <v>81.851933722640183</v>
      </c>
      <c r="CG5" s="6">
        <f t="shared" si="62"/>
        <v>5538.8838009654555</v>
      </c>
      <c r="CH5" s="18">
        <f t="shared" si="63"/>
        <v>-4.9693470395967829E-4</v>
      </c>
      <c r="CI5" s="54"/>
      <c r="CJ5" s="32">
        <f>CB5+CH5-CH22</f>
        <v>14.775225690920028</v>
      </c>
      <c r="CK5" s="6">
        <f t="shared" si="64"/>
        <v>375497.03856419754</v>
      </c>
      <c r="CL5" s="16">
        <f t="shared" si="65"/>
        <v>1.417607922307668E-2</v>
      </c>
      <c r="CM5" s="6">
        <f t="shared" si="66"/>
        <v>1</v>
      </c>
      <c r="CN5" s="6">
        <f t="shared" si="67"/>
        <v>81.826804419879593</v>
      </c>
      <c r="CO5" s="6">
        <f t="shared" si="68"/>
        <v>5538.1085968903653</v>
      </c>
      <c r="CP5" s="18">
        <f t="shared" si="69"/>
        <v>-4.96914851351049E-4</v>
      </c>
      <c r="CQ5" s="54"/>
      <c r="CR5" s="32">
        <f>CJ5+CP5-CP22</f>
        <v>14.772758563050113</v>
      </c>
      <c r="CS5" s="6">
        <f t="shared" si="70"/>
        <v>375434.33906787232</v>
      </c>
      <c r="CT5" s="16">
        <f t="shared" si="71"/>
        <v>1.4176463516861294E-2</v>
      </c>
      <c r="CU5" s="6">
        <f t="shared" si="72"/>
        <v>1</v>
      </c>
      <c r="CV5" s="6">
        <f t="shared" si="73"/>
        <v>81.801697727298503</v>
      </c>
      <c r="CW5" s="6">
        <f t="shared" si="74"/>
        <v>5537.3339636039518</v>
      </c>
      <c r="CX5" s="18">
        <f t="shared" si="75"/>
        <v>-4.96894790446994E-4</v>
      </c>
      <c r="CY5" s="54"/>
      <c r="CZ5" s="32">
        <f>CR5+CX5-CX22</f>
        <v>14.770293302956105</v>
      </c>
      <c r="DA5" s="6">
        <f t="shared" si="76"/>
        <v>375371.68703913485</v>
      </c>
      <c r="DB5" s="16">
        <f t="shared" si="77"/>
        <v>1.4176847606827655E-2</v>
      </c>
      <c r="DC5" s="6">
        <f t="shared" si="78"/>
        <v>1</v>
      </c>
      <c r="DD5" s="6">
        <f t="shared" si="79"/>
        <v>81.776613622837885</v>
      </c>
      <c r="DE5" s="6">
        <f t="shared" si="80"/>
        <v>5536.5599007076744</v>
      </c>
      <c r="DF5" s="18">
        <f t="shared" si="81"/>
        <v>-4.9687452146459374E-4</v>
      </c>
      <c r="DG5" s="54"/>
      <c r="DH5" s="42">
        <f>CZ5+DF5-DF22</f>
        <v>14.767829909265668</v>
      </c>
      <c r="DI5" s="6">
        <f t="shared" si="82"/>
        <v>375309.08244310855</v>
      </c>
      <c r="DJ5" s="16">
        <f t="shared" si="83"/>
        <v>1.4177231493025497E-2</v>
      </c>
      <c r="DK5" s="6">
        <f t="shared" si="84"/>
        <v>1</v>
      </c>
      <c r="DL5" s="6">
        <f t="shared" si="85"/>
        <v>81.751552084463668</v>
      </c>
      <c r="DM5" s="6">
        <f t="shared" si="86"/>
        <v>5535.7864078032826</v>
      </c>
      <c r="DN5" s="18">
        <f t="shared" si="87"/>
        <v>-4.9685404462100104E-4</v>
      </c>
      <c r="DO5" s="48"/>
      <c r="DP5" s="42">
        <v>11.587199999999999</v>
      </c>
      <c r="DQ5" s="6">
        <f t="shared" si="88"/>
        <v>294476.67171168217</v>
      </c>
      <c r="DR5" s="16">
        <f t="shared" si="89"/>
        <v>1.476027080693562E-2</v>
      </c>
      <c r="DS5" s="6">
        <f t="shared" si="90"/>
        <v>1</v>
      </c>
      <c r="DT5" s="6">
        <f t="shared" si="91"/>
        <v>52.398945168442644</v>
      </c>
      <c r="DU5" s="6">
        <f t="shared" si="92"/>
        <v>4522.1403935758981</v>
      </c>
      <c r="DV5" s="18">
        <f t="shared" si="93"/>
        <v>-4.9685404462100104E-4</v>
      </c>
      <c r="DX5" s="45">
        <v>4</v>
      </c>
      <c r="DY5" s="45">
        <v>210.5</v>
      </c>
      <c r="DZ5">
        <f t="shared" si="1"/>
        <v>34.5</v>
      </c>
      <c r="EA5" s="1">
        <f t="shared" si="2"/>
        <v>3608.8828640538486</v>
      </c>
      <c r="EB5" s="1">
        <f t="shared" si="3"/>
        <v>-3574.3828640538486</v>
      </c>
    </row>
    <row r="6" spans="1:132" ht="15.75" x14ac:dyDescent="0.25">
      <c r="A6" s="49"/>
      <c r="B6" s="52"/>
      <c r="C6" s="27">
        <v>4</v>
      </c>
      <c r="D6" s="27">
        <v>5</v>
      </c>
      <c r="E6" s="2">
        <v>100</v>
      </c>
      <c r="F6" s="2">
        <f t="shared" si="4"/>
        <v>0.05</v>
      </c>
      <c r="G6" s="2">
        <v>1.5E-3</v>
      </c>
      <c r="H6" s="2">
        <v>10</v>
      </c>
      <c r="I6" s="6">
        <f t="shared" si="5"/>
        <v>254139.62968765726</v>
      </c>
      <c r="J6" s="16">
        <f t="shared" si="6"/>
        <v>1.5139394918250689E-2</v>
      </c>
      <c r="K6" s="6">
        <f t="shared" si="7"/>
        <v>1</v>
      </c>
      <c r="L6" s="6">
        <f t="shared" si="8"/>
        <v>40.029459904481541</v>
      </c>
      <c r="M6" s="6">
        <f t="shared" si="9"/>
        <v>4002.9459904481541</v>
      </c>
      <c r="N6" s="18">
        <f t="shared" si="10"/>
        <v>-4.9710396835812647E-4</v>
      </c>
      <c r="O6" s="49"/>
      <c r="P6" s="30">
        <f>H6+N6-N22</f>
        <v>9.9975141186486329</v>
      </c>
      <c r="Q6" s="6">
        <f t="shared" si="11"/>
        <v>254076.45359104886</v>
      </c>
      <c r="R6" s="16">
        <f t="shared" si="12"/>
        <v>1.5140051279203615E-2</v>
      </c>
      <c r="S6" s="6">
        <f t="shared" si="13"/>
        <v>1</v>
      </c>
      <c r="T6" s="6">
        <f t="shared" si="14"/>
        <v>40.011295275214472</v>
      </c>
      <c r="U6" s="6">
        <f t="shared" si="15"/>
        <v>4002.1244081646578</v>
      </c>
      <c r="V6" s="16">
        <f t="shared" si="16"/>
        <v>-4.9708600016575E-4</v>
      </c>
      <c r="W6" s="49"/>
      <c r="X6" s="30">
        <f>P6+V6-V22</f>
        <v>9.9950301188575885</v>
      </c>
      <c r="Y6" s="6">
        <f t="shared" si="17"/>
        <v>254013.32531234485</v>
      </c>
      <c r="Z6" s="16">
        <f t="shared" si="18"/>
        <v>1.5140707362802134E-2</v>
      </c>
      <c r="AA6" s="6">
        <f t="shared" si="19"/>
        <v>1</v>
      </c>
      <c r="AB6" s="6">
        <f t="shared" si="20"/>
        <v>39.993148193033903</v>
      </c>
      <c r="AC6" s="6">
        <f t="shared" si="21"/>
        <v>4001.3034195443761</v>
      </c>
      <c r="AD6" s="16">
        <f t="shared" si="22"/>
        <v>-4.9706782172732607E-4</v>
      </c>
      <c r="AE6" s="49"/>
      <c r="AF6" s="30">
        <f>X6+AD6-AD22</f>
        <v>9.9925479992434028</v>
      </c>
      <c r="AG6" s="6">
        <f t="shared" si="23"/>
        <v>253950.24481638588</v>
      </c>
      <c r="AH6" s="16">
        <f t="shared" si="24"/>
        <v>1.5141363169040124E-2</v>
      </c>
      <c r="AI6" s="6">
        <f t="shared" si="25"/>
        <v>1</v>
      </c>
      <c r="AJ6" s="6">
        <f t="shared" si="26"/>
        <v>39.975018639320936</v>
      </c>
      <c r="AK6" s="6">
        <f t="shared" si="27"/>
        <v>4000.4830241843915</v>
      </c>
      <c r="AL6" s="16">
        <f t="shared" si="28"/>
        <v>-4.9704943325930089E-4</v>
      </c>
      <c r="AM6" s="49"/>
      <c r="AN6" s="30">
        <f>AF6+AL6-AL22</f>
        <v>9.9900677584237325</v>
      </c>
      <c r="AO6" s="6">
        <f t="shared" si="29"/>
        <v>253887.21206804115</v>
      </c>
      <c r="AP6" s="16">
        <f t="shared" si="30"/>
        <v>1.5142018697911586E-2</v>
      </c>
      <c r="AQ6" s="6">
        <f t="shared" si="31"/>
        <v>1</v>
      </c>
      <c r="AR6" s="6">
        <f t="shared" si="32"/>
        <v>39.956906595479495</v>
      </c>
      <c r="AS6" s="6">
        <f t="shared" si="33"/>
        <v>3999.6632216820958</v>
      </c>
      <c r="AT6" s="18">
        <f t="shared" si="34"/>
        <v>-4.9703083497818585E-4</v>
      </c>
      <c r="AU6" s="49"/>
      <c r="AV6" s="30">
        <f>AN6+AT6-AT22</f>
        <v>9.9875893950173502</v>
      </c>
      <c r="AW6" s="6">
        <f t="shared" si="35"/>
        <v>253824.2270322082</v>
      </c>
      <c r="AX6" s="16">
        <f t="shared" si="36"/>
        <v>1.5142673949410639E-2</v>
      </c>
      <c r="AY6" s="6">
        <f t="shared" si="37"/>
        <v>1</v>
      </c>
      <c r="AZ6" s="6">
        <f t="shared" si="38"/>
        <v>39.938812042936163</v>
      </c>
      <c r="BA6" s="6">
        <f t="shared" si="39"/>
        <v>3998.8440116351803</v>
      </c>
      <c r="BB6" s="16">
        <f t="shared" si="40"/>
        <v>-4.970120271005846E-4</v>
      </c>
      <c r="BC6" s="55"/>
      <c r="BD6" s="30">
        <f>AV6+BB6-BB22</f>
        <v>9.9851129076441492</v>
      </c>
      <c r="BE6" s="6">
        <f t="shared" si="41"/>
        <v>253761.28967381307</v>
      </c>
      <c r="BF6" s="16">
        <f t="shared" si="42"/>
        <v>1.5143328923531475E-2</v>
      </c>
      <c r="BG6" s="6">
        <f t="shared" si="43"/>
        <v>1</v>
      </c>
      <c r="BH6" s="6">
        <f t="shared" si="44"/>
        <v>39.920734963140056</v>
      </c>
      <c r="BI6" s="6">
        <f t="shared" si="45"/>
        <v>3998.0253936416234</v>
      </c>
      <c r="BJ6" s="16">
        <f t="shared" si="46"/>
        <v>-4.9699300984315747E-4</v>
      </c>
      <c r="BK6" s="49"/>
      <c r="BL6" s="36">
        <f>BD6+BJ6-BJ22</f>
        <v>9.9826382949251382</v>
      </c>
      <c r="BM6" s="6">
        <f t="shared" si="47"/>
        <v>253698.39995781009</v>
      </c>
      <c r="BN6" s="16">
        <f t="shared" si="48"/>
        <v>1.5143983620268425E-2</v>
      </c>
      <c r="BO6" s="6">
        <f t="shared" si="49"/>
        <v>1</v>
      </c>
      <c r="BP6" s="6">
        <f t="shared" si="50"/>
        <v>39.902675337563039</v>
      </c>
      <c r="BQ6" s="6">
        <f t="shared" si="0"/>
        <v>3997.2073672997162</v>
      </c>
      <c r="BR6" s="18">
        <f t="shared" si="51"/>
        <v>-4.9697378342264766E-4</v>
      </c>
      <c r="BS6" s="49"/>
      <c r="BT6" s="36">
        <f>BL6+BR6-BR22</f>
        <v>9.98016555548244</v>
      </c>
      <c r="BU6" s="6">
        <f t="shared" si="52"/>
        <v>253635.55784918196</v>
      </c>
      <c r="BV6" s="16">
        <f t="shared" si="53"/>
        <v>1.5144638039615846E-2</v>
      </c>
      <c r="BW6" s="6">
        <f t="shared" si="54"/>
        <v>1</v>
      </c>
      <c r="BX6" s="6">
        <f t="shared" si="55"/>
        <v>39.884633147699319</v>
      </c>
      <c r="BY6" s="6">
        <f t="shared" si="56"/>
        <v>3996.3899322080233</v>
      </c>
      <c r="BZ6" s="18">
        <f t="shared" si="57"/>
        <v>-4.9695434805586232E-4</v>
      </c>
      <c r="CA6" s="54"/>
      <c r="CB6" s="30">
        <f>BT6+BZ6-BZ22</f>
        <v>9.9776946879392874</v>
      </c>
      <c r="CC6" s="6">
        <f t="shared" si="58"/>
        <v>253572.76331293955</v>
      </c>
      <c r="CD6" s="16">
        <f t="shared" si="59"/>
        <v>1.5145292181568275E-2</v>
      </c>
      <c r="CE6" s="6">
        <f t="shared" si="60"/>
        <v>1</v>
      </c>
      <c r="CF6" s="6">
        <f t="shared" si="61"/>
        <v>39.866608375065795</v>
      </c>
      <c r="CG6" s="6">
        <f t="shared" si="62"/>
        <v>3995.5730879654247</v>
      </c>
      <c r="CH6" s="18">
        <f t="shared" si="63"/>
        <v>-4.9693470395967829E-4</v>
      </c>
      <c r="CI6" s="54"/>
      <c r="CJ6" s="30">
        <f>CB6+CH6-CH22</f>
        <v>9.975225690920027</v>
      </c>
      <c r="CK6" s="6">
        <f t="shared" si="64"/>
        <v>253510.01631412204</v>
      </c>
      <c r="CL6" s="16">
        <f t="shared" si="65"/>
        <v>1.5145946046120283E-2</v>
      </c>
      <c r="CM6" s="6">
        <f t="shared" si="66"/>
        <v>1</v>
      </c>
      <c r="CN6" s="6">
        <f t="shared" si="67"/>
        <v>39.848601001201722</v>
      </c>
      <c r="CO6" s="6">
        <f t="shared" si="68"/>
        <v>3994.7568341710812</v>
      </c>
      <c r="CP6" s="18">
        <f t="shared" si="69"/>
        <v>-4.96914851351049E-4</v>
      </c>
      <c r="CQ6" s="54"/>
      <c r="CR6" s="30">
        <f>CJ6+CP6-CP22</f>
        <v>9.9727585630501121</v>
      </c>
      <c r="CS6" s="6">
        <f t="shared" si="70"/>
        <v>253447.31681779682</v>
      </c>
      <c r="CT6" s="16">
        <f t="shared" si="71"/>
        <v>1.5146599633266596E-2</v>
      </c>
      <c r="CU6" s="6">
        <f t="shared" si="72"/>
        <v>1</v>
      </c>
      <c r="CV6" s="6">
        <f t="shared" si="73"/>
        <v>39.830611007668907</v>
      </c>
      <c r="CW6" s="6">
        <f t="shared" si="74"/>
        <v>3993.941170424459</v>
      </c>
      <c r="CX6" s="18">
        <f t="shared" si="75"/>
        <v>-4.96894790446994E-4</v>
      </c>
      <c r="CY6" s="54"/>
      <c r="CZ6" s="30">
        <f>CR6+CX6-CX22</f>
        <v>9.9702933029561045</v>
      </c>
      <c r="DA6" s="6">
        <f t="shared" si="76"/>
        <v>253384.66478905934</v>
      </c>
      <c r="DB6" s="16">
        <f t="shared" si="77"/>
        <v>1.5147252943002003E-2</v>
      </c>
      <c r="DC6" s="6">
        <f t="shared" si="78"/>
        <v>1</v>
      </c>
      <c r="DD6" s="6">
        <f t="shared" si="79"/>
        <v>39.812638376051488</v>
      </c>
      <c r="DE6" s="6">
        <f t="shared" si="80"/>
        <v>3993.1260963253098</v>
      </c>
      <c r="DF6" s="18">
        <f t="shared" si="81"/>
        <v>-4.9687452146459374E-4</v>
      </c>
      <c r="DG6" s="54"/>
      <c r="DH6" s="43">
        <f>CZ6+DF6-DF22</f>
        <v>9.9678299092656673</v>
      </c>
      <c r="DI6" s="6">
        <f t="shared" si="82"/>
        <v>253322.06019303307</v>
      </c>
      <c r="DJ6" s="16">
        <f t="shared" si="83"/>
        <v>1.5147905975321393E-2</v>
      </c>
      <c r="DK6" s="6">
        <f t="shared" si="84"/>
        <v>1</v>
      </c>
      <c r="DL6" s="6">
        <f t="shared" si="85"/>
        <v>39.794683087955946</v>
      </c>
      <c r="DM6" s="6">
        <f t="shared" si="86"/>
        <v>3992.3116114736786</v>
      </c>
      <c r="DN6" s="18">
        <f t="shared" si="87"/>
        <v>-4.9685404462100104E-4</v>
      </c>
      <c r="DO6" s="48"/>
      <c r="DP6" s="43">
        <v>6.7872000000000003</v>
      </c>
      <c r="DQ6" s="6">
        <f t="shared" si="88"/>
        <v>172489.64946160672</v>
      </c>
      <c r="DR6" s="16">
        <f t="shared" si="89"/>
        <v>1.6233669079359199E-2</v>
      </c>
      <c r="DS6" s="6">
        <f t="shared" si="90"/>
        <v>1</v>
      </c>
      <c r="DT6" s="6">
        <f t="shared" si="91"/>
        <v>19.772846502133216</v>
      </c>
      <c r="DU6" s="6">
        <f t="shared" si="92"/>
        <v>2913.255319149755</v>
      </c>
      <c r="DV6" s="18">
        <f t="shared" si="93"/>
        <v>-4.9685404462100104E-4</v>
      </c>
      <c r="DX6" s="45">
        <v>5</v>
      </c>
      <c r="DY6" s="45">
        <v>209.5</v>
      </c>
      <c r="DZ6">
        <f t="shared" si="1"/>
        <v>35.5</v>
      </c>
      <c r="EA6" s="1">
        <f t="shared" si="2"/>
        <v>3628.6557105559818</v>
      </c>
      <c r="EB6" s="1">
        <f t="shared" si="3"/>
        <v>-3593.1557105559818</v>
      </c>
    </row>
    <row r="7" spans="1:132" ht="15.75" x14ac:dyDescent="0.25">
      <c r="A7" s="49"/>
      <c r="B7" s="52"/>
      <c r="C7" s="2">
        <v>5</v>
      </c>
      <c r="D7" s="2">
        <v>6</v>
      </c>
      <c r="E7" s="2">
        <v>100</v>
      </c>
      <c r="F7" s="2">
        <f t="shared" si="4"/>
        <v>0.05</v>
      </c>
      <c r="G7" s="2">
        <v>1.5E-3</v>
      </c>
      <c r="H7" s="2">
        <v>-7.4</v>
      </c>
      <c r="I7" s="6">
        <f t="shared" si="5"/>
        <v>188063.32596886638</v>
      </c>
      <c r="J7" s="16">
        <f t="shared" si="6"/>
        <v>1.5976888814662797E-2</v>
      </c>
      <c r="K7" s="6">
        <f t="shared" si="7"/>
        <v>-1</v>
      </c>
      <c r="L7" s="6">
        <f t="shared" si="8"/>
        <v>-23.132728722071789</v>
      </c>
      <c r="M7" s="6">
        <f t="shared" si="9"/>
        <v>3126.0444219015931</v>
      </c>
      <c r="N7" s="18">
        <f t="shared" si="10"/>
        <v>-4.9710396835812647E-4</v>
      </c>
      <c r="O7" s="49"/>
      <c r="P7" s="1">
        <f t="shared" ref="P7:P10" si="94">H7+N7</f>
        <v>-7.4004971039683589</v>
      </c>
      <c r="Q7" s="6">
        <f t="shared" si="11"/>
        <v>188075.95935070986</v>
      </c>
      <c r="R7" s="16">
        <f t="shared" si="12"/>
        <v>1.5976692192636543E-2</v>
      </c>
      <c r="S7" s="6">
        <f t="shared" si="13"/>
        <v>-1</v>
      </c>
      <c r="T7" s="6">
        <f t="shared" si="14"/>
        <v>-23.135552039921997</v>
      </c>
      <c r="U7" s="6">
        <f t="shared" si="15"/>
        <v>3126.2159439959851</v>
      </c>
      <c r="V7" s="16">
        <f t="shared" si="16"/>
        <v>-4.9708600016575E-4</v>
      </c>
      <c r="W7" s="49"/>
      <c r="X7" s="1">
        <f t="shared" ref="X7:X10" si="95">P7+V7</f>
        <v>-7.4009941899685243</v>
      </c>
      <c r="Y7" s="6">
        <f t="shared" si="17"/>
        <v>188088.59227591037</v>
      </c>
      <c r="Z7" s="16">
        <f t="shared" si="18"/>
        <v>1.5976495595421497E-2</v>
      </c>
      <c r="AA7" s="6">
        <f t="shared" si="19"/>
        <v>-1</v>
      </c>
      <c r="AB7" s="6">
        <f t="shared" si="20"/>
        <v>-23.138375413629781</v>
      </c>
      <c r="AC7" s="6">
        <f t="shared" si="21"/>
        <v>3126.3874581866394</v>
      </c>
      <c r="AD7" s="16">
        <f t="shared" si="22"/>
        <v>-4.9706782172732607E-4</v>
      </c>
      <c r="AE7" s="49"/>
      <c r="AF7" s="1">
        <f t="shared" ref="AF7:AF10" si="96">X7+AD7</f>
        <v>-7.4014912577902514</v>
      </c>
      <c r="AG7" s="6">
        <f t="shared" si="23"/>
        <v>188101.22473912471</v>
      </c>
      <c r="AH7" s="16">
        <f t="shared" si="24"/>
        <v>1.5976299023096118E-2</v>
      </c>
      <c r="AI7" s="6">
        <f t="shared" si="25"/>
        <v>-1</v>
      </c>
      <c r="AJ7" s="6">
        <f t="shared" si="26"/>
        <v>-23.141198841982394</v>
      </c>
      <c r="AK7" s="6">
        <f t="shared" si="27"/>
        <v>3126.558964401358</v>
      </c>
      <c r="AL7" s="16">
        <f t="shared" si="28"/>
        <v>-4.9704943325930089E-4</v>
      </c>
      <c r="AM7" s="49"/>
      <c r="AN7" s="1">
        <f t="shared" ref="AN7:AN10" si="97">AF7+AL7</f>
        <v>-7.4019883072235109</v>
      </c>
      <c r="AO7" s="6">
        <f t="shared" si="29"/>
        <v>188113.8567350152</v>
      </c>
      <c r="AP7" s="16">
        <f t="shared" si="30"/>
        <v>1.5976102475738711E-2</v>
      </c>
      <c r="AQ7" s="6">
        <f t="shared" si="31"/>
        <v>-1</v>
      </c>
      <c r="AR7" s="6">
        <f t="shared" si="32"/>
        <v>-23.14402232376797</v>
      </c>
      <c r="AS7" s="6">
        <f t="shared" si="33"/>
        <v>3126.7304625680104</v>
      </c>
      <c r="AT7" s="18">
        <f t="shared" si="34"/>
        <v>-4.9703083497818585E-4</v>
      </c>
      <c r="AU7" s="49"/>
      <c r="AV7" s="1">
        <f t="shared" ref="AV7:AV10" si="98">AN7+AT7</f>
        <v>-7.4024853380584892</v>
      </c>
      <c r="AW7" s="6">
        <f t="shared" si="35"/>
        <v>188126.48825824968</v>
      </c>
      <c r="AX7" s="16">
        <f t="shared" si="36"/>
        <v>1.597590595342754E-2</v>
      </c>
      <c r="AY7" s="6">
        <f t="shared" si="37"/>
        <v>-1</v>
      </c>
      <c r="AZ7" s="6">
        <f t="shared" si="38"/>
        <v>-23.14684585777572</v>
      </c>
      <c r="BA7" s="6">
        <f t="shared" si="39"/>
        <v>3126.9019526145571</v>
      </c>
      <c r="BB7" s="16">
        <f t="shared" si="40"/>
        <v>-4.970120271005846E-4</v>
      </c>
      <c r="BC7" s="55"/>
      <c r="BD7" s="1">
        <f t="shared" ref="BD7:BD10" si="99">AV7+BB7</f>
        <v>-7.4029823500855896</v>
      </c>
      <c r="BE7" s="6">
        <f t="shared" si="41"/>
        <v>188139.11930350144</v>
      </c>
      <c r="BF7" s="16">
        <f t="shared" si="42"/>
        <v>1.5975709456240671E-2</v>
      </c>
      <c r="BG7" s="6">
        <f t="shared" si="43"/>
        <v>-1</v>
      </c>
      <c r="BH7" s="6">
        <f t="shared" si="44"/>
        <v>-23.149669442795698</v>
      </c>
      <c r="BI7" s="6">
        <f t="shared" si="45"/>
        <v>3127.0734344690222</v>
      </c>
      <c r="BJ7" s="16">
        <f t="shared" si="46"/>
        <v>-4.9699300984315747E-4</v>
      </c>
      <c r="BK7" s="49"/>
      <c r="BL7" s="35">
        <f t="shared" ref="BL7:BL10" si="100">BD7+BJ7</f>
        <v>-7.4034793430954329</v>
      </c>
      <c r="BM7" s="6">
        <f t="shared" si="47"/>
        <v>188151.74986544932</v>
      </c>
      <c r="BN7" s="16">
        <f t="shared" si="48"/>
        <v>1.5975512984256098E-2</v>
      </c>
      <c r="BO7" s="6">
        <f t="shared" si="49"/>
        <v>-1</v>
      </c>
      <c r="BP7" s="6">
        <f t="shared" si="50"/>
        <v>-23.152493077618992</v>
      </c>
      <c r="BQ7" s="6">
        <f t="shared" si="0"/>
        <v>3127.2449080595143</v>
      </c>
      <c r="BR7" s="18">
        <f t="shared" si="51"/>
        <v>-4.9697378342264766E-4</v>
      </c>
      <c r="BS7" s="49"/>
      <c r="BT7" s="35">
        <f t="shared" ref="BT7:BT10" si="101">BL7+BR7</f>
        <v>-7.4039763168788557</v>
      </c>
      <c r="BU7" s="6">
        <f t="shared" si="52"/>
        <v>188164.37993877768</v>
      </c>
      <c r="BV7" s="16">
        <f t="shared" si="53"/>
        <v>1.5975316537551718E-2</v>
      </c>
      <c r="BW7" s="6">
        <f t="shared" si="54"/>
        <v>-1</v>
      </c>
      <c r="BX7" s="6">
        <f t="shared" si="55"/>
        <v>-23.155316761037664</v>
      </c>
      <c r="BY7" s="6">
        <f t="shared" si="56"/>
        <v>3127.4163733142223</v>
      </c>
      <c r="BZ7" s="18">
        <f t="shared" si="57"/>
        <v>-4.9695434805586232E-4</v>
      </c>
      <c r="CA7" s="54"/>
      <c r="CB7" s="1">
        <f t="shared" ref="CB7:CB10" si="102">BT7+BZ7</f>
        <v>-7.4044732712269115</v>
      </c>
      <c r="CC7" s="6">
        <f t="shared" si="58"/>
        <v>188177.00951817635</v>
      </c>
      <c r="CD7" s="16">
        <f t="shared" si="59"/>
        <v>1.5975120116205301E-2</v>
      </c>
      <c r="CE7" s="6">
        <f t="shared" si="60"/>
        <v>-1</v>
      </c>
      <c r="CF7" s="6">
        <f t="shared" si="61"/>
        <v>-23.158140491844744</v>
      </c>
      <c r="CG7" s="6">
        <f t="shared" si="62"/>
        <v>3127.5878301614116</v>
      </c>
      <c r="CH7" s="18">
        <f t="shared" si="63"/>
        <v>-4.9693470395967829E-4</v>
      </c>
      <c r="CI7" s="54"/>
      <c r="CJ7" s="1">
        <f t="shared" ref="CJ7:CJ10" si="103">CB7+CH7</f>
        <v>-7.4049702059308711</v>
      </c>
      <c r="CK7" s="6">
        <f t="shared" si="64"/>
        <v>188189.63859834065</v>
      </c>
      <c r="CL7" s="16">
        <f t="shared" si="65"/>
        <v>1.5974923720294482E-2</v>
      </c>
      <c r="CM7" s="6">
        <f t="shared" si="66"/>
        <v>-1</v>
      </c>
      <c r="CN7" s="6">
        <f t="shared" si="67"/>
        <v>-23.160964268834192</v>
      </c>
      <c r="CO7" s="6">
        <f t="shared" si="68"/>
        <v>3127.75927852942</v>
      </c>
      <c r="CP7" s="18">
        <f t="shared" si="69"/>
        <v>-4.96914851351049E-4</v>
      </c>
      <c r="CQ7" s="54"/>
      <c r="CR7" s="1">
        <f t="shared" ref="CR7:CR10" si="104">CJ7+CP7</f>
        <v>-7.4054671207822222</v>
      </c>
      <c r="CS7" s="6">
        <f t="shared" si="70"/>
        <v>188202.26717397154</v>
      </c>
      <c r="CT7" s="16">
        <f t="shared" si="71"/>
        <v>1.5974727349896783E-2</v>
      </c>
      <c r="CU7" s="6">
        <f t="shared" si="72"/>
        <v>-1</v>
      </c>
      <c r="CV7" s="6">
        <f t="shared" si="73"/>
        <v>-23.163788090800939</v>
      </c>
      <c r="CW7" s="6">
        <f t="shared" si="74"/>
        <v>3127.930718346664</v>
      </c>
      <c r="CX7" s="18">
        <f t="shared" si="75"/>
        <v>-4.96894790446994E-4</v>
      </c>
      <c r="CY7" s="54"/>
      <c r="CZ7" s="1">
        <f t="shared" ref="CZ7:CZ10" si="105">CR7+CX7</f>
        <v>-7.4059640155726694</v>
      </c>
      <c r="DA7" s="6">
        <f t="shared" si="76"/>
        <v>188214.89523977533</v>
      </c>
      <c r="DB7" s="16">
        <f t="shared" si="77"/>
        <v>1.5974531005089644E-2</v>
      </c>
      <c r="DC7" s="6">
        <f t="shared" si="78"/>
        <v>-1</v>
      </c>
      <c r="DD7" s="6">
        <f t="shared" si="79"/>
        <v>-23.166611956540933</v>
      </c>
      <c r="DE7" s="6">
        <f t="shared" si="80"/>
        <v>3128.1021495416444</v>
      </c>
      <c r="DF7" s="18">
        <f t="shared" si="81"/>
        <v>-4.9687452146459374E-4</v>
      </c>
      <c r="DG7" s="54"/>
      <c r="DH7" s="44">
        <f t="shared" ref="DH7:DH10" si="106">CZ7+DF7</f>
        <v>-7.4064608900941336</v>
      </c>
      <c r="DI7" s="6">
        <f t="shared" si="82"/>
        <v>188227.52279046396</v>
      </c>
      <c r="DJ7" s="16">
        <f t="shared" si="83"/>
        <v>1.5974334685950369E-2</v>
      </c>
      <c r="DK7" s="6">
        <f t="shared" si="84"/>
        <v>-1</v>
      </c>
      <c r="DL7" s="6">
        <f t="shared" si="85"/>
        <v>-23.169435864851053</v>
      </c>
      <c r="DM7" s="6">
        <f t="shared" si="86"/>
        <v>3128.2735720429323</v>
      </c>
      <c r="DN7" s="18">
        <f t="shared" si="87"/>
        <v>-4.9685404462100104E-4</v>
      </c>
      <c r="DO7" s="48"/>
      <c r="DP7" s="44">
        <v>-8.7692999999999994</v>
      </c>
      <c r="DQ7" s="6">
        <f t="shared" si="88"/>
        <v>222862.66546199724</v>
      </c>
      <c r="DR7" s="16">
        <f t="shared" si="89"/>
        <v>1.5494061910863839E-2</v>
      </c>
      <c r="DS7" s="6">
        <f t="shared" si="90"/>
        <v>-1</v>
      </c>
      <c r="DT7" s="6">
        <f t="shared" si="91"/>
        <v>-31.50404758977896</v>
      </c>
      <c r="DU7" s="6">
        <f t="shared" si="92"/>
        <v>3592.5384682675885</v>
      </c>
      <c r="DV7" s="18">
        <f t="shared" si="93"/>
        <v>-4.9685404462100104E-4</v>
      </c>
      <c r="DX7" s="45">
        <v>6</v>
      </c>
      <c r="DY7" s="45">
        <v>213.2</v>
      </c>
      <c r="DZ7">
        <f t="shared" si="1"/>
        <v>31.800000000000011</v>
      </c>
      <c r="EA7" s="1">
        <f t="shared" si="2"/>
        <v>3597.1516629662028</v>
      </c>
      <c r="EB7" s="1">
        <f t="shared" si="3"/>
        <v>-3565.3516629662026</v>
      </c>
    </row>
    <row r="8" spans="1:132" ht="15.75" x14ac:dyDescent="0.25">
      <c r="A8" s="49"/>
      <c r="B8" s="52"/>
      <c r="C8" s="2">
        <v>6</v>
      </c>
      <c r="D8" s="2">
        <v>7</v>
      </c>
      <c r="E8" s="2">
        <v>100</v>
      </c>
      <c r="F8" s="2">
        <f t="shared" si="4"/>
        <v>0.05</v>
      </c>
      <c r="G8" s="2">
        <v>1.5E-3</v>
      </c>
      <c r="H8" s="2">
        <v>-15.6</v>
      </c>
      <c r="I8" s="6">
        <f t="shared" si="5"/>
        <v>396457.82231274527</v>
      </c>
      <c r="J8" s="16">
        <f t="shared" si="6"/>
        <v>1.4052292396945915E-2</v>
      </c>
      <c r="K8" s="6">
        <f t="shared" si="7"/>
        <v>-1</v>
      </c>
      <c r="L8" s="6">
        <f t="shared" si="8"/>
        <v>-90.420642188224619</v>
      </c>
      <c r="M8" s="6">
        <f t="shared" si="9"/>
        <v>5796.1950120656811</v>
      </c>
      <c r="N8" s="18">
        <f t="shared" si="10"/>
        <v>-4.9710396835812647E-4</v>
      </c>
      <c r="O8" s="49"/>
      <c r="P8" s="1">
        <f t="shared" si="94"/>
        <v>-15.600497103968358</v>
      </c>
      <c r="Q8" s="6">
        <f t="shared" si="11"/>
        <v>396470.45569458877</v>
      </c>
      <c r="R8" s="16">
        <f t="shared" si="12"/>
        <v>1.4052220488893936E-2</v>
      </c>
      <c r="S8" s="6">
        <f t="shared" si="13"/>
        <v>-1</v>
      </c>
      <c r="T8" s="6">
        <f t="shared" si="14"/>
        <v>-90.425942175303419</v>
      </c>
      <c r="U8" s="6">
        <f t="shared" si="15"/>
        <v>5796.3500504289332</v>
      </c>
      <c r="V8" s="16">
        <f t="shared" si="16"/>
        <v>-4.9708600016575E-4</v>
      </c>
      <c r="W8" s="49"/>
      <c r="X8" s="1">
        <f t="shared" si="95"/>
        <v>-15.600994189968524</v>
      </c>
      <c r="Y8" s="6">
        <f t="shared" si="17"/>
        <v>396483.08861978934</v>
      </c>
      <c r="Z8" s="16">
        <f t="shared" si="18"/>
        <v>1.4052148586559851E-2</v>
      </c>
      <c r="AA8" s="6">
        <f t="shared" si="19"/>
        <v>-1</v>
      </c>
      <c r="AB8" s="6">
        <f t="shared" si="20"/>
        <v>-90.431242115523872</v>
      </c>
      <c r="AC8" s="6">
        <f t="shared" si="21"/>
        <v>5796.5050825845037</v>
      </c>
      <c r="AD8" s="16">
        <f t="shared" si="22"/>
        <v>-4.9706782172732607E-4</v>
      </c>
      <c r="AE8" s="49"/>
      <c r="AF8" s="1">
        <f t="shared" si="96"/>
        <v>-15.601491257790252</v>
      </c>
      <c r="AG8" s="6">
        <f t="shared" si="23"/>
        <v>396495.72108300368</v>
      </c>
      <c r="AH8" s="16">
        <f t="shared" si="24"/>
        <v>1.4052076689973466E-2</v>
      </c>
      <c r="AI8" s="6">
        <f t="shared" si="25"/>
        <v>-1</v>
      </c>
      <c r="AJ8" s="6">
        <f t="shared" si="26"/>
        <v>-90.436542006627832</v>
      </c>
      <c r="AK8" s="6">
        <f t="shared" si="27"/>
        <v>5796.6601084668991</v>
      </c>
      <c r="AL8" s="16">
        <f t="shared" si="28"/>
        <v>-4.9704943325930089E-4</v>
      </c>
      <c r="AM8" s="49"/>
      <c r="AN8" s="1">
        <f t="shared" si="97"/>
        <v>-15.601988307223511</v>
      </c>
      <c r="AO8" s="6">
        <f t="shared" si="29"/>
        <v>396508.35307889414</v>
      </c>
      <c r="AP8" s="16">
        <f t="shared" si="30"/>
        <v>1.4052004799164613E-2</v>
      </c>
      <c r="AQ8" s="6">
        <f t="shared" si="31"/>
        <v>-1</v>
      </c>
      <c r="AR8" s="6">
        <f t="shared" si="32"/>
        <v>-90.441841846359637</v>
      </c>
      <c r="AS8" s="6">
        <f t="shared" si="33"/>
        <v>5796.8151280107213</v>
      </c>
      <c r="AT8" s="18">
        <f t="shared" si="34"/>
        <v>-4.9703083497818585E-4</v>
      </c>
      <c r="AU8" s="49"/>
      <c r="AV8" s="1">
        <f t="shared" si="98"/>
        <v>-15.602485338058489</v>
      </c>
      <c r="AW8" s="6">
        <f t="shared" si="35"/>
        <v>396520.98460212862</v>
      </c>
      <c r="AX8" s="16">
        <f t="shared" si="36"/>
        <v>1.4051932914163035E-2</v>
      </c>
      <c r="AY8" s="6">
        <f t="shared" si="37"/>
        <v>-1</v>
      </c>
      <c r="AZ8" s="6">
        <f t="shared" si="38"/>
        <v>-90.447141632465446</v>
      </c>
      <c r="BA8" s="6">
        <f t="shared" si="39"/>
        <v>5796.970141150623</v>
      </c>
      <c r="BB8" s="16">
        <f t="shared" si="40"/>
        <v>-4.970120271005846E-4</v>
      </c>
      <c r="BC8" s="55"/>
      <c r="BD8" s="1">
        <f t="shared" si="99"/>
        <v>-15.60298235008559</v>
      </c>
      <c r="BE8" s="6">
        <f t="shared" si="41"/>
        <v>396533.61564738041</v>
      </c>
      <c r="BF8" s="16">
        <f t="shared" si="42"/>
        <v>1.4051861034998489E-2</v>
      </c>
      <c r="BG8" s="6">
        <f t="shared" si="43"/>
        <v>-1</v>
      </c>
      <c r="BH8" s="6">
        <f t="shared" si="44"/>
        <v>-90.452441362693648</v>
      </c>
      <c r="BI8" s="6">
        <f t="shared" si="45"/>
        <v>5797.1251478213371</v>
      </c>
      <c r="BJ8" s="16">
        <f t="shared" si="46"/>
        <v>-4.9699300984315747E-4</v>
      </c>
      <c r="BK8" s="49"/>
      <c r="BL8" s="35">
        <f t="shared" si="100"/>
        <v>-15.603479343095433</v>
      </c>
      <c r="BM8" s="6">
        <f t="shared" si="47"/>
        <v>396546.24620932824</v>
      </c>
      <c r="BN8" s="16">
        <f t="shared" si="48"/>
        <v>1.4051789161700641E-2</v>
      </c>
      <c r="BO8" s="6">
        <f t="shared" si="49"/>
        <v>-1</v>
      </c>
      <c r="BP8" s="6">
        <f t="shared" si="50"/>
        <v>-90.457741034794395</v>
      </c>
      <c r="BQ8" s="6">
        <f t="shared" si="0"/>
        <v>5797.2801479576483</v>
      </c>
      <c r="BR8" s="18">
        <f t="shared" si="51"/>
        <v>-4.9697378342264766E-4</v>
      </c>
      <c r="BS8" s="49"/>
      <c r="BT8" s="35">
        <f t="shared" si="101"/>
        <v>-15.603976316878855</v>
      </c>
      <c r="BU8" s="6">
        <f t="shared" si="52"/>
        <v>396558.87628265662</v>
      </c>
      <c r="BV8" s="16">
        <f t="shared" si="53"/>
        <v>1.405171729429917E-2</v>
      </c>
      <c r="BW8" s="6">
        <f t="shared" si="54"/>
        <v>-1</v>
      </c>
      <c r="BX8" s="6">
        <f t="shared" si="55"/>
        <v>-90.463040646520355</v>
      </c>
      <c r="BY8" s="6">
        <f t="shared" si="56"/>
        <v>5797.4351414944331</v>
      </c>
      <c r="BZ8" s="18">
        <f t="shared" si="57"/>
        <v>-4.9695434805586232E-4</v>
      </c>
      <c r="CA8" s="54"/>
      <c r="CB8" s="1">
        <f t="shared" si="102"/>
        <v>-15.604473271226912</v>
      </c>
      <c r="CC8" s="6">
        <f t="shared" si="58"/>
        <v>396571.50586205529</v>
      </c>
      <c r="CD8" s="16">
        <f t="shared" si="59"/>
        <v>1.4051645432823671E-2</v>
      </c>
      <c r="CE8" s="6">
        <f t="shared" si="60"/>
        <v>-1</v>
      </c>
      <c r="CF8" s="6">
        <f t="shared" si="61"/>
        <v>-90.468340195625771</v>
      </c>
      <c r="CG8" s="6">
        <f t="shared" si="62"/>
        <v>5797.5901283666108</v>
      </c>
      <c r="CH8" s="18">
        <f t="shared" si="63"/>
        <v>-4.9693470395967829E-4</v>
      </c>
      <c r="CI8" s="54"/>
      <c r="CJ8" s="1">
        <f t="shared" si="103"/>
        <v>-15.604970205930872</v>
      </c>
      <c r="CK8" s="6">
        <f t="shared" si="64"/>
        <v>396584.13494221965</v>
      </c>
      <c r="CL8" s="16">
        <f t="shared" si="65"/>
        <v>1.4051573577303769E-2</v>
      </c>
      <c r="CM8" s="6">
        <f t="shared" si="66"/>
        <v>-1</v>
      </c>
      <c r="CN8" s="6">
        <f t="shared" si="67"/>
        <v>-90.473639679867517</v>
      </c>
      <c r="CO8" s="6">
        <f t="shared" si="68"/>
        <v>5797.7451085091998</v>
      </c>
      <c r="CP8" s="18">
        <f t="shared" si="69"/>
        <v>-4.96914851351049E-4</v>
      </c>
      <c r="CQ8" s="54"/>
      <c r="CR8" s="1">
        <f t="shared" si="104"/>
        <v>-15.605467120782222</v>
      </c>
      <c r="CS8" s="6">
        <f t="shared" si="70"/>
        <v>396596.76351785049</v>
      </c>
      <c r="CT8" s="16">
        <f t="shared" si="71"/>
        <v>1.4051501727768981E-2</v>
      </c>
      <c r="CU8" s="6">
        <f t="shared" si="72"/>
        <v>-1</v>
      </c>
      <c r="CV8" s="6">
        <f t="shared" si="73"/>
        <v>-90.478939097003973</v>
      </c>
      <c r="CW8" s="6">
        <f t="shared" si="74"/>
        <v>5797.9000818572567</v>
      </c>
      <c r="CX8" s="18">
        <f t="shared" si="75"/>
        <v>-4.96894790446994E-4</v>
      </c>
      <c r="CY8" s="54"/>
      <c r="CZ8" s="1">
        <f t="shared" si="105"/>
        <v>-15.605964015572669</v>
      </c>
      <c r="DA8" s="6">
        <f t="shared" si="76"/>
        <v>396609.39158365421</v>
      </c>
      <c r="DB8" s="16">
        <f t="shared" si="77"/>
        <v>1.4051429884248824E-2</v>
      </c>
      <c r="DC8" s="6">
        <f t="shared" si="78"/>
        <v>-1</v>
      </c>
      <c r="DD8" s="6">
        <f t="shared" si="79"/>
        <v>-90.48423844479592</v>
      </c>
      <c r="DE8" s="6">
        <f t="shared" si="80"/>
        <v>5798.0550483459228</v>
      </c>
      <c r="DF8" s="18">
        <f t="shared" si="81"/>
        <v>-4.9687452146459374E-4</v>
      </c>
      <c r="DG8" s="54"/>
      <c r="DH8" s="44">
        <f t="shared" si="106"/>
        <v>-15.606460890094134</v>
      </c>
      <c r="DI8" s="6">
        <f t="shared" si="82"/>
        <v>396622.01913434285</v>
      </c>
      <c r="DJ8" s="16">
        <f t="shared" si="83"/>
        <v>1.4051358046772783E-2</v>
      </c>
      <c r="DK8" s="6">
        <f t="shared" si="84"/>
        <v>-1</v>
      </c>
      <c r="DL8" s="6">
        <f t="shared" si="85"/>
        <v>-90.489537721006243</v>
      </c>
      <c r="DM8" s="6">
        <f t="shared" si="86"/>
        <v>5798.2100079104121</v>
      </c>
      <c r="DN8" s="18">
        <f t="shared" si="87"/>
        <v>-4.9685404462100104E-4</v>
      </c>
      <c r="DO8" s="48"/>
      <c r="DP8" s="44">
        <v>-16.9693</v>
      </c>
      <c r="DQ8" s="6">
        <f t="shared" si="88"/>
        <v>431257.16180587618</v>
      </c>
      <c r="DR8" s="16">
        <f t="shared" si="89"/>
        <v>1.3865295384946574E-2</v>
      </c>
      <c r="DS8" s="6">
        <f t="shared" si="90"/>
        <v>-1</v>
      </c>
      <c r="DT8" s="6">
        <f t="shared" si="91"/>
        <v>-105.56700340410354</v>
      </c>
      <c r="DU8" s="6">
        <f t="shared" si="92"/>
        <v>6221.0582289253853</v>
      </c>
      <c r="DV8" s="18">
        <f t="shared" si="93"/>
        <v>-4.9685404462100104E-4</v>
      </c>
      <c r="DX8" s="45">
        <v>7</v>
      </c>
      <c r="DY8" s="45">
        <v>218.5</v>
      </c>
      <c r="DZ8">
        <f t="shared" si="1"/>
        <v>26.5</v>
      </c>
      <c r="EA8" s="1">
        <f t="shared" si="2"/>
        <v>3491.5846595620992</v>
      </c>
      <c r="EB8" s="1">
        <f t="shared" si="3"/>
        <v>-3465.0846595620992</v>
      </c>
    </row>
    <row r="9" spans="1:132" ht="15.75" x14ac:dyDescent="0.25">
      <c r="A9" s="49"/>
      <c r="B9" s="52"/>
      <c r="C9" s="2">
        <v>7</v>
      </c>
      <c r="D9" s="2">
        <v>8</v>
      </c>
      <c r="E9" s="2">
        <v>100</v>
      </c>
      <c r="F9" s="2">
        <f t="shared" si="4"/>
        <v>0.05</v>
      </c>
      <c r="G9" s="2">
        <v>1.5E-3</v>
      </c>
      <c r="H9" s="2">
        <v>-23.1</v>
      </c>
      <c r="I9" s="6">
        <f t="shared" si="5"/>
        <v>587062.54457848833</v>
      </c>
      <c r="J9" s="16">
        <f t="shared" si="6"/>
        <v>1.3227394105020411E-2</v>
      </c>
      <c r="K9" s="6">
        <f t="shared" si="7"/>
        <v>-1</v>
      </c>
      <c r="L9" s="6">
        <f t="shared" si="8"/>
        <v>-186.62484743546511</v>
      </c>
      <c r="M9" s="6">
        <f t="shared" si="9"/>
        <v>8078.997724479008</v>
      </c>
      <c r="N9" s="18">
        <f t="shared" si="10"/>
        <v>-4.9710396835812647E-4</v>
      </c>
      <c r="O9" s="49"/>
      <c r="P9" s="1">
        <f t="shared" si="94"/>
        <v>-23.100497103968358</v>
      </c>
      <c r="Q9" s="6">
        <f t="shared" si="11"/>
        <v>587075.17796033178</v>
      </c>
      <c r="R9" s="16">
        <f t="shared" si="12"/>
        <v>1.3227352133649966E-2</v>
      </c>
      <c r="S9" s="6">
        <f t="shared" si="13"/>
        <v>-1</v>
      </c>
      <c r="T9" s="6">
        <f t="shared" si="14"/>
        <v>-186.63228752744291</v>
      </c>
      <c r="U9" s="6">
        <f t="shared" si="15"/>
        <v>8079.1459459710914</v>
      </c>
      <c r="V9" s="16">
        <f t="shared" si="16"/>
        <v>-4.9708600016575E-4</v>
      </c>
      <c r="W9" s="49"/>
      <c r="X9" s="1">
        <f t="shared" si="95"/>
        <v>-23.100994189968524</v>
      </c>
      <c r="Y9" s="6">
        <f t="shared" si="17"/>
        <v>587087.81088553218</v>
      </c>
      <c r="Z9" s="16">
        <f t="shared" si="18"/>
        <v>1.3227310165045882E-2</v>
      </c>
      <c r="AA9" s="6">
        <f t="shared" si="19"/>
        <v>-1</v>
      </c>
      <c r="AB9" s="6">
        <f t="shared" si="20"/>
        <v>-186.63972748998913</v>
      </c>
      <c r="AC9" s="6">
        <f t="shared" si="21"/>
        <v>8079.2941617654005</v>
      </c>
      <c r="AD9" s="16">
        <f t="shared" si="22"/>
        <v>-4.9706782172732607E-4</v>
      </c>
      <c r="AE9" s="49"/>
      <c r="AF9" s="1">
        <f t="shared" si="96"/>
        <v>-23.101491257790251</v>
      </c>
      <c r="AG9" s="6">
        <f t="shared" si="23"/>
        <v>587100.44334874651</v>
      </c>
      <c r="AH9" s="16">
        <f t="shared" si="24"/>
        <v>1.3227268199225725E-2</v>
      </c>
      <c r="AI9" s="6">
        <f t="shared" si="25"/>
        <v>-1</v>
      </c>
      <c r="AJ9" s="6">
        <f t="shared" si="26"/>
        <v>-186.6471673199417</v>
      </c>
      <c r="AK9" s="6">
        <f t="shared" si="27"/>
        <v>8079.4423717993022</v>
      </c>
      <c r="AL9" s="16">
        <f t="shared" si="28"/>
        <v>-4.9704943325930089E-4</v>
      </c>
      <c r="AM9" s="49"/>
      <c r="AN9" s="1">
        <f t="shared" si="97"/>
        <v>-23.101988307223511</v>
      </c>
      <c r="AO9" s="6">
        <f t="shared" si="29"/>
        <v>587113.07534463704</v>
      </c>
      <c r="AP9" s="16">
        <f t="shared" si="30"/>
        <v>1.3227226236207031E-2</v>
      </c>
      <c r="AQ9" s="6">
        <f t="shared" si="31"/>
        <v>-1</v>
      </c>
      <c r="AR9" s="6">
        <f t="shared" si="32"/>
        <v>-186.65460701414148</v>
      </c>
      <c r="AS9" s="6">
        <f t="shared" si="33"/>
        <v>8079.5905760102241</v>
      </c>
      <c r="AT9" s="18">
        <f t="shared" si="34"/>
        <v>-4.9703083497818585E-4</v>
      </c>
      <c r="AU9" s="49"/>
      <c r="AV9" s="1">
        <f t="shared" si="98"/>
        <v>-23.102485338058489</v>
      </c>
      <c r="AW9" s="6">
        <f t="shared" si="35"/>
        <v>587125.70686787157</v>
      </c>
      <c r="AX9" s="16">
        <f t="shared" si="36"/>
        <v>1.3227184276007314E-2</v>
      </c>
      <c r="AY9" s="6">
        <f t="shared" si="37"/>
        <v>-1</v>
      </c>
      <c r="AZ9" s="6">
        <f t="shared" si="38"/>
        <v>-186.66204656943222</v>
      </c>
      <c r="BA9" s="6">
        <f t="shared" si="39"/>
        <v>8079.7387743356585</v>
      </c>
      <c r="BB9" s="16">
        <f t="shared" si="40"/>
        <v>-4.970120271005846E-4</v>
      </c>
      <c r="BC9" s="55"/>
      <c r="BD9" s="1">
        <f t="shared" si="99"/>
        <v>-23.10298235008559</v>
      </c>
      <c r="BE9" s="6">
        <f t="shared" si="41"/>
        <v>587138.33791312331</v>
      </c>
      <c r="BF9" s="16">
        <f t="shared" si="42"/>
        <v>1.3227142318644039E-2</v>
      </c>
      <c r="BG9" s="6">
        <f t="shared" si="43"/>
        <v>-1</v>
      </c>
      <c r="BH9" s="6">
        <f t="shared" si="44"/>
        <v>-186.66948598266035</v>
      </c>
      <c r="BI9" s="6">
        <f t="shared" si="45"/>
        <v>8079.886966713143</v>
      </c>
      <c r="BJ9" s="16">
        <f t="shared" si="46"/>
        <v>-4.9699300984315747E-4</v>
      </c>
      <c r="BK9" s="49"/>
      <c r="BL9" s="35">
        <f t="shared" si="100"/>
        <v>-23.103479343095433</v>
      </c>
      <c r="BM9" s="6">
        <f t="shared" si="47"/>
        <v>587150.96847507125</v>
      </c>
      <c r="BN9" s="16">
        <f t="shared" si="48"/>
        <v>1.3227100364134697E-2</v>
      </c>
      <c r="BO9" s="6">
        <f t="shared" si="49"/>
        <v>-1</v>
      </c>
      <c r="BP9" s="6">
        <f t="shared" si="50"/>
        <v>-186.67692525067591</v>
      </c>
      <c r="BQ9" s="6">
        <f t="shared" si="0"/>
        <v>8080.0351530803109</v>
      </c>
      <c r="BR9" s="18">
        <f t="shared" si="51"/>
        <v>-4.9697378342264766E-4</v>
      </c>
      <c r="BS9" s="49"/>
      <c r="BT9" s="35">
        <f t="shared" si="101"/>
        <v>-23.103976316878857</v>
      </c>
      <c r="BU9" s="6">
        <f t="shared" si="52"/>
        <v>587163.59854839963</v>
      </c>
      <c r="BV9" s="16">
        <f t="shared" si="53"/>
        <v>1.3227058412496745E-2</v>
      </c>
      <c r="BW9" s="6">
        <f t="shared" si="54"/>
        <v>-1</v>
      </c>
      <c r="BX9" s="6">
        <f t="shared" si="55"/>
        <v>-186.68436437033176</v>
      </c>
      <c r="BY9" s="6">
        <f t="shared" si="56"/>
        <v>8080.1833333748482</v>
      </c>
      <c r="BZ9" s="18">
        <f t="shared" si="57"/>
        <v>-4.9695434805586232E-4</v>
      </c>
      <c r="CA9" s="54"/>
      <c r="CB9" s="1">
        <f t="shared" si="102"/>
        <v>-23.104473271226912</v>
      </c>
      <c r="CC9" s="6">
        <f t="shared" si="58"/>
        <v>587176.2281277983</v>
      </c>
      <c r="CD9" s="16">
        <f t="shared" si="59"/>
        <v>1.3227016463747601E-2</v>
      </c>
      <c r="CE9" s="6">
        <f t="shared" si="60"/>
        <v>-1</v>
      </c>
      <c r="CF9" s="6">
        <f t="shared" si="61"/>
        <v>-186.69180333848348</v>
      </c>
      <c r="CG9" s="6">
        <f t="shared" si="62"/>
        <v>8080.3315075344981</v>
      </c>
      <c r="CH9" s="18">
        <f t="shared" si="63"/>
        <v>-4.9693470395967829E-4</v>
      </c>
      <c r="CI9" s="54"/>
      <c r="CJ9" s="1">
        <f t="shared" si="103"/>
        <v>-23.104970205930872</v>
      </c>
      <c r="CK9" s="6">
        <f t="shared" si="64"/>
        <v>587188.85720796254</v>
      </c>
      <c r="CL9" s="16">
        <f t="shared" si="65"/>
        <v>1.3226974517904682E-2</v>
      </c>
      <c r="CM9" s="6">
        <f t="shared" si="66"/>
        <v>-1</v>
      </c>
      <c r="CN9" s="6">
        <f t="shared" si="67"/>
        <v>-186.69924215199009</v>
      </c>
      <c r="CO9" s="6">
        <f t="shared" si="68"/>
        <v>8080.4796754970839</v>
      </c>
      <c r="CP9" s="18">
        <f t="shared" si="69"/>
        <v>-4.96914851351049E-4</v>
      </c>
      <c r="CQ9" s="54"/>
      <c r="CR9" s="1">
        <f t="shared" si="104"/>
        <v>-23.105467120782222</v>
      </c>
      <c r="CS9" s="6">
        <f t="shared" si="70"/>
        <v>587201.48578359338</v>
      </c>
      <c r="CT9" s="16">
        <f t="shared" si="71"/>
        <v>1.3226932574985351E-2</v>
      </c>
      <c r="CU9" s="6">
        <f t="shared" si="72"/>
        <v>-1</v>
      </c>
      <c r="CV9" s="6">
        <f t="shared" si="73"/>
        <v>-186.70668080771298</v>
      </c>
      <c r="CW9" s="6">
        <f t="shared" si="74"/>
        <v>8080.627837200469</v>
      </c>
      <c r="CX9" s="18">
        <f t="shared" si="75"/>
        <v>-4.96894790446994E-4</v>
      </c>
      <c r="CY9" s="54"/>
      <c r="CZ9" s="1">
        <f t="shared" si="105"/>
        <v>-23.10596401557267</v>
      </c>
      <c r="DA9" s="6">
        <f t="shared" si="76"/>
        <v>587214.11384939728</v>
      </c>
      <c r="DB9" s="16">
        <f t="shared" si="77"/>
        <v>1.3226890635007012E-2</v>
      </c>
      <c r="DC9" s="6">
        <f t="shared" si="78"/>
        <v>-1</v>
      </c>
      <c r="DD9" s="6">
        <f t="shared" si="79"/>
        <v>-186.71411930251756</v>
      </c>
      <c r="DE9" s="6">
        <f t="shared" si="80"/>
        <v>8080.7759925826203</v>
      </c>
      <c r="DF9" s="18">
        <f t="shared" si="81"/>
        <v>-4.9687452146459374E-4</v>
      </c>
      <c r="DG9" s="54"/>
      <c r="DH9" s="44">
        <f t="shared" si="106"/>
        <v>-23.106460890094134</v>
      </c>
      <c r="DI9" s="6">
        <f t="shared" si="82"/>
        <v>587226.74140008574</v>
      </c>
      <c r="DJ9" s="16">
        <f t="shared" si="83"/>
        <v>1.3226848697986992E-2</v>
      </c>
      <c r="DK9" s="6">
        <f t="shared" si="84"/>
        <v>-1</v>
      </c>
      <c r="DL9" s="6">
        <f t="shared" si="85"/>
        <v>-186.72155763327132</v>
      </c>
      <c r="DM9" s="6">
        <f t="shared" si="86"/>
        <v>8080.9241415815386</v>
      </c>
      <c r="DN9" s="18">
        <f t="shared" si="87"/>
        <v>-4.9685404462100104E-4</v>
      </c>
      <c r="DO9" s="48"/>
      <c r="DP9" s="44">
        <v>-24.4693</v>
      </c>
      <c r="DQ9" s="6">
        <f t="shared" si="88"/>
        <v>621861.88407161913</v>
      </c>
      <c r="DR9" s="16">
        <f t="shared" si="89"/>
        <v>1.3116311574808302E-2</v>
      </c>
      <c r="DS9" s="6">
        <f t="shared" si="90"/>
        <v>-1</v>
      </c>
      <c r="DT9" s="6">
        <f t="shared" si="91"/>
        <v>-207.64717563415721</v>
      </c>
      <c r="DU9" s="6">
        <f t="shared" si="92"/>
        <v>8486.0284370275076</v>
      </c>
      <c r="DV9" s="18">
        <f t="shared" si="93"/>
        <v>-4.9685404462100104E-4</v>
      </c>
      <c r="DX9" s="45">
        <v>8</v>
      </c>
      <c r="DY9" s="45">
        <v>230.7</v>
      </c>
      <c r="DZ9">
        <f t="shared" si="1"/>
        <v>14.300000000000011</v>
      </c>
      <c r="EA9" s="1">
        <f t="shared" si="2"/>
        <v>3283.9374839279421</v>
      </c>
      <c r="EB9" s="1">
        <f t="shared" si="3"/>
        <v>-3269.637483927942</v>
      </c>
    </row>
    <row r="10" spans="1:132" ht="15.75" x14ac:dyDescent="0.25">
      <c r="A10" s="49"/>
      <c r="B10" s="52"/>
      <c r="C10" s="8">
        <v>8</v>
      </c>
      <c r="D10" s="9">
        <v>1</v>
      </c>
      <c r="E10" s="9">
        <v>100</v>
      </c>
      <c r="F10" s="9">
        <f t="shared" si="4"/>
        <v>0.05</v>
      </c>
      <c r="G10" s="9">
        <v>1.5E-3</v>
      </c>
      <c r="H10" s="9">
        <v>-31</v>
      </c>
      <c r="I10" s="10">
        <f t="shared" si="5"/>
        <v>787832.85203173745</v>
      </c>
      <c r="J10" s="17">
        <f t="shared" si="6"/>
        <v>1.2685379835642432E-2</v>
      </c>
      <c r="K10" s="6">
        <f t="shared" si="7"/>
        <v>-1</v>
      </c>
      <c r="L10" s="6">
        <f t="shared" si="8"/>
        <v>-322.32803153780048</v>
      </c>
      <c r="M10" s="10">
        <f t="shared" si="9"/>
        <v>10397.678436703241</v>
      </c>
      <c r="N10" s="19">
        <f t="shared" si="10"/>
        <v>-4.9710396835812647E-4</v>
      </c>
      <c r="O10" s="49"/>
      <c r="P10" s="1">
        <f t="shared" si="94"/>
        <v>-31.000497103968357</v>
      </c>
      <c r="Q10" s="6">
        <f t="shared" si="11"/>
        <v>787845.4854135809</v>
      </c>
      <c r="R10" s="16">
        <f t="shared" si="12"/>
        <v>1.2685351983186767E-2</v>
      </c>
      <c r="S10" s="6">
        <f t="shared" si="13"/>
        <v>-1</v>
      </c>
      <c r="T10" s="6">
        <f t="shared" si="14"/>
        <v>-322.33766133791516</v>
      </c>
      <c r="U10" s="6">
        <f t="shared" si="15"/>
        <v>10397.822339973152</v>
      </c>
      <c r="V10" s="16">
        <f t="shared" si="16"/>
        <v>-4.9708600016575E-4</v>
      </c>
      <c r="W10" s="49"/>
      <c r="X10" s="1">
        <f t="shared" si="95"/>
        <v>-31.000994189968523</v>
      </c>
      <c r="Y10" s="6">
        <f t="shared" si="17"/>
        <v>787858.11833878141</v>
      </c>
      <c r="Z10" s="16">
        <f t="shared" si="18"/>
        <v>1.2685324132365635E-2</v>
      </c>
      <c r="AA10" s="6">
        <f t="shared" si="19"/>
        <v>-1</v>
      </c>
      <c r="AB10" s="6">
        <f t="shared" si="20"/>
        <v>-322.3472909262714</v>
      </c>
      <c r="AC10" s="6">
        <f t="shared" si="21"/>
        <v>10397.966237824023</v>
      </c>
      <c r="AD10" s="16">
        <f t="shared" si="22"/>
        <v>-4.9706782172732607E-4</v>
      </c>
      <c r="AE10" s="49"/>
      <c r="AF10" s="1">
        <f t="shared" si="96"/>
        <v>-31.001491257790249</v>
      </c>
      <c r="AG10" s="6">
        <f t="shared" si="23"/>
        <v>787870.75080199575</v>
      </c>
      <c r="AH10" s="16">
        <f t="shared" si="24"/>
        <v>1.2685296283190711E-2</v>
      </c>
      <c r="AI10" s="6">
        <f t="shared" si="25"/>
        <v>-1</v>
      </c>
      <c r="AJ10" s="6">
        <f t="shared" si="26"/>
        <v>-322.35692029878089</v>
      </c>
      <c r="AK10" s="6">
        <f t="shared" si="27"/>
        <v>10398.110130195011</v>
      </c>
      <c r="AL10" s="16">
        <f t="shared" si="28"/>
        <v>-4.9704943325930089E-4</v>
      </c>
      <c r="AM10" s="49"/>
      <c r="AN10" s="1">
        <f t="shared" si="97"/>
        <v>-31.00198830722351</v>
      </c>
      <c r="AO10" s="6">
        <f t="shared" si="29"/>
        <v>787883.38279788627</v>
      </c>
      <c r="AP10" s="16">
        <f t="shared" si="30"/>
        <v>1.2685268435673686E-2</v>
      </c>
      <c r="AQ10" s="6">
        <f t="shared" si="31"/>
        <v>-1</v>
      </c>
      <c r="AR10" s="6">
        <f t="shared" si="32"/>
        <v>-322.36654945136036</v>
      </c>
      <c r="AS10" s="6">
        <f t="shared" si="33"/>
        <v>10398.254017025369</v>
      </c>
      <c r="AT10" s="18">
        <f t="shared" si="34"/>
        <v>-4.9703083497818585E-4</v>
      </c>
      <c r="AU10" s="49"/>
      <c r="AV10" s="1">
        <f t="shared" si="98"/>
        <v>-31.002485338058488</v>
      </c>
      <c r="AW10" s="6">
        <f t="shared" si="35"/>
        <v>787896.01432112069</v>
      </c>
      <c r="AX10" s="16">
        <f t="shared" si="36"/>
        <v>1.2685240589826192E-2</v>
      </c>
      <c r="AY10" s="6">
        <f t="shared" si="37"/>
        <v>-1</v>
      </c>
      <c r="AZ10" s="6">
        <f t="shared" si="38"/>
        <v>-322.37617837992894</v>
      </c>
      <c r="BA10" s="6">
        <f t="shared" si="39"/>
        <v>10398.397898254359</v>
      </c>
      <c r="BB10" s="16">
        <f t="shared" si="40"/>
        <v>-4.970120271005846E-4</v>
      </c>
      <c r="BC10" s="55"/>
      <c r="BD10" s="1">
        <f t="shared" si="99"/>
        <v>-31.002982350085588</v>
      </c>
      <c r="BE10" s="6">
        <f t="shared" si="41"/>
        <v>787908.64536637242</v>
      </c>
      <c r="BF10" s="16">
        <f t="shared" si="42"/>
        <v>1.26852127456599E-2</v>
      </c>
      <c r="BG10" s="6">
        <f t="shared" si="43"/>
        <v>-1</v>
      </c>
      <c r="BH10" s="6">
        <f t="shared" si="44"/>
        <v>-322.38580708041115</v>
      </c>
      <c r="BI10" s="6">
        <f t="shared" si="45"/>
        <v>10398.541773821355</v>
      </c>
      <c r="BJ10" s="16">
        <f t="shared" si="46"/>
        <v>-4.9699300984315747E-4</v>
      </c>
      <c r="BK10" s="49"/>
      <c r="BL10" s="35">
        <f t="shared" si="100"/>
        <v>-31.003479343095432</v>
      </c>
      <c r="BM10" s="6">
        <f t="shared" si="47"/>
        <v>787921.27592832036</v>
      </c>
      <c r="BN10" s="16">
        <f t="shared" si="48"/>
        <v>1.2685184903186439E-2</v>
      </c>
      <c r="BO10" s="6">
        <f t="shared" si="49"/>
        <v>-1</v>
      </c>
      <c r="BP10" s="6">
        <f t="shared" si="50"/>
        <v>-322.39543554873489</v>
      </c>
      <c r="BQ10" s="6">
        <f t="shared" si="0"/>
        <v>10398.685643665776</v>
      </c>
      <c r="BR10" s="18">
        <f t="shared" si="51"/>
        <v>-4.9697378342264766E-4</v>
      </c>
      <c r="BS10" s="49"/>
      <c r="BT10" s="35">
        <f t="shared" si="101"/>
        <v>-31.003976316878855</v>
      </c>
      <c r="BU10" s="6">
        <f t="shared" si="52"/>
        <v>787933.90600164875</v>
      </c>
      <c r="BV10" s="16">
        <f t="shared" si="53"/>
        <v>1.2685157062417435E-2</v>
      </c>
      <c r="BW10" s="6">
        <f t="shared" si="54"/>
        <v>-1</v>
      </c>
      <c r="BX10" s="6">
        <f t="shared" si="55"/>
        <v>-322.40506378083205</v>
      </c>
      <c r="BY10" s="6">
        <f t="shared" si="56"/>
        <v>10398.829507727101</v>
      </c>
      <c r="BZ10" s="18">
        <f t="shared" si="57"/>
        <v>-4.9695434805586232E-4</v>
      </c>
      <c r="CA10" s="54"/>
      <c r="CB10" s="1">
        <f t="shared" si="102"/>
        <v>-31.00447327122691</v>
      </c>
      <c r="CC10" s="6">
        <f t="shared" si="58"/>
        <v>787946.53558104741</v>
      </c>
      <c r="CD10" s="16">
        <f t="shared" si="59"/>
        <v>1.2685129223364495E-2</v>
      </c>
      <c r="CE10" s="6">
        <f t="shared" si="60"/>
        <v>-1</v>
      </c>
      <c r="CF10" s="6">
        <f t="shared" si="61"/>
        <v>-322.41469177263838</v>
      </c>
      <c r="CG10" s="6">
        <f t="shared" si="62"/>
        <v>10398.973365944874</v>
      </c>
      <c r="CH10" s="18">
        <f t="shared" si="63"/>
        <v>-4.9693470395967829E-4</v>
      </c>
      <c r="CI10" s="54"/>
      <c r="CJ10" s="1">
        <f t="shared" si="103"/>
        <v>-31.004970205930871</v>
      </c>
      <c r="CK10" s="6">
        <f t="shared" si="64"/>
        <v>787959.16466121178</v>
      </c>
      <c r="CL10" s="16">
        <f t="shared" si="65"/>
        <v>1.26851013860392E-2</v>
      </c>
      <c r="CM10" s="6">
        <f t="shared" si="66"/>
        <v>-1</v>
      </c>
      <c r="CN10" s="6">
        <f t="shared" si="67"/>
        <v>-322.4243195200936</v>
      </c>
      <c r="CO10" s="6">
        <f t="shared" si="68"/>
        <v>10399.117218258698</v>
      </c>
      <c r="CP10" s="18">
        <f t="shared" si="69"/>
        <v>-4.96914851351049E-4</v>
      </c>
      <c r="CQ10" s="54"/>
      <c r="CR10" s="1">
        <f t="shared" si="104"/>
        <v>-31.005467120782221</v>
      </c>
      <c r="CS10" s="6">
        <f t="shared" si="70"/>
        <v>787971.79323684261</v>
      </c>
      <c r="CT10" s="16">
        <f t="shared" si="71"/>
        <v>1.2685073550453153E-2</v>
      </c>
      <c r="CU10" s="6">
        <f t="shared" si="72"/>
        <v>-1</v>
      </c>
      <c r="CV10" s="6">
        <f t="shared" si="73"/>
        <v>-322.43394701914195</v>
      </c>
      <c r="CW10" s="6">
        <f t="shared" si="74"/>
        <v>10399.261064608256</v>
      </c>
      <c r="CX10" s="18">
        <f t="shared" si="75"/>
        <v>-4.96894790446994E-4</v>
      </c>
      <c r="CY10" s="54"/>
      <c r="CZ10" s="1">
        <f t="shared" si="105"/>
        <v>-31.005964015572669</v>
      </c>
      <c r="DA10" s="6">
        <f t="shared" si="76"/>
        <v>787984.4213026464</v>
      </c>
      <c r="DB10" s="16">
        <f t="shared" si="77"/>
        <v>1.2685045716617906E-2</v>
      </c>
      <c r="DC10" s="6">
        <f t="shared" si="78"/>
        <v>-1</v>
      </c>
      <c r="DD10" s="6">
        <f t="shared" si="79"/>
        <v>-322.44357426573083</v>
      </c>
      <c r="DE10" s="6">
        <f t="shared" si="80"/>
        <v>10399.404904933268</v>
      </c>
      <c r="DF10" s="18">
        <f t="shared" si="81"/>
        <v>-4.9687452146459374E-4</v>
      </c>
      <c r="DG10" s="54"/>
      <c r="DH10" s="44">
        <f t="shared" si="106"/>
        <v>-31.006460890094132</v>
      </c>
      <c r="DI10" s="6">
        <f t="shared" si="82"/>
        <v>787997.04885333509</v>
      </c>
      <c r="DJ10" s="16">
        <f t="shared" si="83"/>
        <v>1.2685017884545027E-2</v>
      </c>
      <c r="DK10" s="6">
        <f t="shared" si="84"/>
        <v>-1</v>
      </c>
      <c r="DL10" s="6">
        <f t="shared" si="85"/>
        <v>-322.4532012558123</v>
      </c>
      <c r="DM10" s="6">
        <f t="shared" si="86"/>
        <v>10399.548739173546</v>
      </c>
      <c r="DN10" s="18">
        <f t="shared" si="87"/>
        <v>-4.9685404462100104E-4</v>
      </c>
      <c r="DO10" s="48"/>
      <c r="DP10" s="44">
        <v>-32.369300000000003</v>
      </c>
      <c r="DQ10" s="6">
        <f t="shared" si="88"/>
        <v>822632.19152486848</v>
      </c>
      <c r="DR10" s="16">
        <f t="shared" si="89"/>
        <v>1.2610960394799985E-2</v>
      </c>
      <c r="DS10" s="6">
        <f t="shared" si="90"/>
        <v>-1</v>
      </c>
      <c r="DT10" s="6">
        <f t="shared" si="91"/>
        <v>-349.3703055609364</v>
      </c>
      <c r="DU10" s="6">
        <f t="shared" si="92"/>
        <v>10793.261070240516</v>
      </c>
      <c r="DV10" s="18">
        <f t="shared" si="93"/>
        <v>-4.9685404462100104E-4</v>
      </c>
      <c r="DX10" s="45">
        <v>9</v>
      </c>
      <c r="DY10" s="45">
        <v>211.5</v>
      </c>
      <c r="DZ10">
        <f t="shared" si="1"/>
        <v>33.5</v>
      </c>
      <c r="EA10" s="1">
        <f>EA2+DT13</f>
        <v>3205.8382144441039</v>
      </c>
      <c r="EB10" s="1">
        <f t="shared" si="3"/>
        <v>-3172.3382144441039</v>
      </c>
    </row>
    <row r="11" spans="1:132" ht="15.75" x14ac:dyDescent="0.25">
      <c r="A11" s="49"/>
      <c r="B11" s="2"/>
      <c r="C11" s="2"/>
      <c r="D11" s="2"/>
      <c r="E11" s="2"/>
      <c r="F11" s="2"/>
      <c r="G11" s="2"/>
      <c r="H11" s="2"/>
      <c r="I11" s="2"/>
      <c r="J11" s="2" t="s">
        <v>12</v>
      </c>
      <c r="K11" s="2"/>
      <c r="L11" s="6">
        <f>SUM(L3:L10)</f>
        <v>55.986942452461562</v>
      </c>
      <c r="M11" s="2">
        <f>SUM(M3:M10)</f>
        <v>56313.111558312012</v>
      </c>
      <c r="N11" s="2"/>
      <c r="O11" s="49"/>
      <c r="P11" s="1"/>
      <c r="R11" s="2" t="s">
        <v>12</v>
      </c>
      <c r="S11" s="2"/>
      <c r="T11" s="6">
        <f>SUM(T3:T10)</f>
        <v>55.985017082865511</v>
      </c>
      <c r="U11" s="6">
        <f>SUM(U3:U10)</f>
        <v>56313.210454727836</v>
      </c>
      <c r="W11" s="49"/>
      <c r="Z11" s="2" t="s">
        <v>12</v>
      </c>
      <c r="AA11" s="2"/>
      <c r="AB11" s="6">
        <f>SUM(AB3:AB10)</f>
        <v>55.983068057916284</v>
      </c>
      <c r="AC11" s="6">
        <f>SUM(AC3:AC10)</f>
        <v>56313.309382383057</v>
      </c>
      <c r="AE11" s="49"/>
      <c r="AH11" s="2" t="s">
        <v>12</v>
      </c>
      <c r="AI11" s="2"/>
      <c r="AJ11" s="6">
        <f>SUM(AJ3:AJ10)</f>
        <v>55.981095401891821</v>
      </c>
      <c r="AK11" s="6">
        <f>SUM(AK3:AK10)</f>
        <v>56313.408341306349</v>
      </c>
      <c r="AM11" s="49"/>
      <c r="AP11" s="2" t="s">
        <v>12</v>
      </c>
      <c r="AQ11" s="2"/>
      <c r="AR11" s="6">
        <f>SUM(AR3:AR10)</f>
        <v>55.979099139077448</v>
      </c>
      <c r="AS11" s="6">
        <f>SUM(AS3:AS10)</f>
        <v>56313.507331526329</v>
      </c>
      <c r="AU11" s="49"/>
      <c r="AX11" s="2" t="s">
        <v>12</v>
      </c>
      <c r="AY11" s="2"/>
      <c r="AZ11" s="6">
        <f>SUM(AZ3:AZ10)</f>
        <v>55.977079293768838</v>
      </c>
      <c r="BA11" s="6">
        <f>SUM(BA3:BA10)</f>
        <v>56313.606353071489</v>
      </c>
      <c r="BC11" s="55"/>
      <c r="BF11" s="2" t="s">
        <v>12</v>
      </c>
      <c r="BG11" s="2"/>
      <c r="BH11" s="6">
        <f>SUM(BH3:BH10)</f>
        <v>55.975035890268032</v>
      </c>
      <c r="BI11" s="6">
        <f>SUM(BI3:BI10)</f>
        <v>56313.705405970191</v>
      </c>
      <c r="BK11" s="49"/>
      <c r="BN11" s="2" t="s">
        <v>12</v>
      </c>
      <c r="BO11" s="2"/>
      <c r="BP11" s="6">
        <f>SUM(BP3:BP10)</f>
        <v>55.97296895288639</v>
      </c>
      <c r="BQ11" s="6">
        <f>SUM(BQ3:BQ10)</f>
        <v>56313.804490250746</v>
      </c>
      <c r="BS11" s="49"/>
      <c r="BV11" s="2" t="s">
        <v>12</v>
      </c>
      <c r="BW11" s="2"/>
      <c r="BX11" s="6">
        <f>SUM(BX3:BX10)</f>
        <v>55.970878505942551</v>
      </c>
      <c r="BY11" s="6">
        <f>SUM(BY3:BY10)</f>
        <v>56313.903605941385</v>
      </c>
      <c r="CA11" s="54"/>
      <c r="CD11" s="2" t="s">
        <v>12</v>
      </c>
      <c r="CE11" s="2"/>
      <c r="CF11" s="6">
        <f>SUM(CF3:CF10)</f>
        <v>55.968764573762826</v>
      </c>
      <c r="CG11" s="6">
        <f>SUM(CG3:CG10)</f>
        <v>56314.002753070126</v>
      </c>
      <c r="CI11" s="54"/>
      <c r="CL11" s="2" t="s">
        <v>12</v>
      </c>
      <c r="CM11" s="2"/>
      <c r="CN11" s="6">
        <f>SUM(CN3:CN10)</f>
        <v>55.966627180682281</v>
      </c>
      <c r="CO11" s="6">
        <f>SUM(CO3:CO10)</f>
        <v>56314.101931665005</v>
      </c>
      <c r="CQ11" s="54"/>
      <c r="CT11" s="2" t="s">
        <v>12</v>
      </c>
      <c r="CU11" s="2"/>
      <c r="CV11" s="6">
        <f>SUM(CV3:CV10)</f>
        <v>55.96446635104337</v>
      </c>
      <c r="CW11" s="6">
        <f>SUM(CW3:CW10)</f>
        <v>56314.201141753918</v>
      </c>
      <c r="CY11" s="54"/>
      <c r="DB11" s="2" t="s">
        <v>12</v>
      </c>
      <c r="DC11" s="2"/>
      <c r="DD11" s="6">
        <f>SUM(DD3:DD10)</f>
        <v>55.962282109195371</v>
      </c>
      <c r="DE11" s="6">
        <f>SUM(DE3:DE10)</f>
        <v>56314.300383364622</v>
      </c>
      <c r="DG11" s="54"/>
      <c r="DJ11" s="2" t="s">
        <v>12</v>
      </c>
      <c r="DK11" s="2"/>
      <c r="DL11" s="6">
        <f>SUM(DL3:DL10)</f>
        <v>55.960074479495745</v>
      </c>
      <c r="DM11" s="6">
        <f>SUM(DM3:DM10)</f>
        <v>56314.399656524831</v>
      </c>
      <c r="DO11" s="48"/>
      <c r="DR11" s="2" t="s">
        <v>12</v>
      </c>
      <c r="DS11" s="2"/>
      <c r="DT11" s="6">
        <f>SUM(DT3:DT10)</f>
        <v>3.4414224274712524E-2</v>
      </c>
      <c r="DU11" s="6">
        <f>SUM(DU3:DU10)</f>
        <v>56925.093949512004</v>
      </c>
      <c r="DX11" s="45">
        <v>10</v>
      </c>
      <c r="DY11" s="45">
        <v>213.5</v>
      </c>
      <c r="DZ11">
        <f t="shared" si="1"/>
        <v>31.5</v>
      </c>
      <c r="EA11" s="1">
        <f>EA10+DT14</f>
        <v>3363.0934699441918</v>
      </c>
      <c r="EB11" s="1">
        <f t="shared" si="3"/>
        <v>-3331.5934699441918</v>
      </c>
    </row>
    <row r="12" spans="1:132" ht="15.75" x14ac:dyDescent="0.25">
      <c r="A12" s="49"/>
      <c r="B12" s="15" t="s">
        <v>0</v>
      </c>
      <c r="C12" s="50" t="s">
        <v>1</v>
      </c>
      <c r="D12" s="50"/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8</v>
      </c>
      <c r="K12" s="5"/>
      <c r="L12" s="5" t="s">
        <v>9</v>
      </c>
      <c r="M12" s="4" t="s">
        <v>10</v>
      </c>
      <c r="N12" s="4" t="s">
        <v>11</v>
      </c>
      <c r="O12" s="49"/>
      <c r="P12" s="4" t="s">
        <v>14</v>
      </c>
      <c r="Q12" s="4" t="s">
        <v>6</v>
      </c>
      <c r="R12" s="4" t="s">
        <v>8</v>
      </c>
      <c r="S12" s="5"/>
      <c r="T12" s="4" t="s">
        <v>9</v>
      </c>
      <c r="U12" s="4" t="s">
        <v>10</v>
      </c>
      <c r="V12" s="4" t="s">
        <v>11</v>
      </c>
      <c r="W12" s="49"/>
      <c r="X12" s="4" t="s">
        <v>14</v>
      </c>
      <c r="Y12" s="4" t="s">
        <v>6</v>
      </c>
      <c r="Z12" s="4" t="s">
        <v>8</v>
      </c>
      <c r="AA12" s="5"/>
      <c r="AB12" s="5" t="s">
        <v>9</v>
      </c>
      <c r="AC12" s="4" t="s">
        <v>10</v>
      </c>
      <c r="AD12" s="4" t="s">
        <v>11</v>
      </c>
      <c r="AE12" s="49"/>
      <c r="AF12" s="4" t="s">
        <v>14</v>
      </c>
      <c r="AG12" s="4" t="s">
        <v>6</v>
      </c>
      <c r="AH12" s="4" t="s">
        <v>8</v>
      </c>
      <c r="AI12" s="5"/>
      <c r="AJ12" s="5" t="s">
        <v>9</v>
      </c>
      <c r="AK12" s="4" t="s">
        <v>10</v>
      </c>
      <c r="AL12" s="4" t="s">
        <v>11</v>
      </c>
      <c r="AM12" s="49"/>
      <c r="AN12" s="4" t="s">
        <v>14</v>
      </c>
      <c r="AO12" s="4" t="s">
        <v>6</v>
      </c>
      <c r="AP12" s="4" t="s">
        <v>8</v>
      </c>
      <c r="AQ12" s="5"/>
      <c r="AR12" s="5" t="s">
        <v>9</v>
      </c>
      <c r="AS12" s="4" t="s">
        <v>10</v>
      </c>
      <c r="AT12" s="4" t="s">
        <v>11</v>
      </c>
      <c r="AU12" s="49"/>
      <c r="AV12" s="4" t="s">
        <v>14</v>
      </c>
      <c r="AW12" s="4" t="s">
        <v>6</v>
      </c>
      <c r="AX12" s="4" t="s">
        <v>8</v>
      </c>
      <c r="AY12" s="5"/>
      <c r="AZ12" s="5" t="s">
        <v>9</v>
      </c>
      <c r="BA12" s="4" t="s">
        <v>10</v>
      </c>
      <c r="BB12" s="4" t="s">
        <v>11</v>
      </c>
      <c r="BC12" s="55"/>
      <c r="BD12" s="4" t="s">
        <v>14</v>
      </c>
      <c r="BE12" s="4" t="s">
        <v>6</v>
      </c>
      <c r="BF12" s="4" t="s">
        <v>8</v>
      </c>
      <c r="BG12" s="5"/>
      <c r="BH12" s="5" t="s">
        <v>9</v>
      </c>
      <c r="BI12" s="4" t="s">
        <v>10</v>
      </c>
      <c r="BJ12" s="4" t="s">
        <v>11</v>
      </c>
      <c r="BK12" s="49"/>
      <c r="BL12" s="4" t="s">
        <v>14</v>
      </c>
      <c r="BM12" s="4" t="s">
        <v>6</v>
      </c>
      <c r="BN12" s="4" t="s">
        <v>8</v>
      </c>
      <c r="BO12" s="5"/>
      <c r="BP12" s="5" t="s">
        <v>9</v>
      </c>
      <c r="BQ12" s="4" t="s">
        <v>10</v>
      </c>
      <c r="BR12" s="4" t="s">
        <v>11</v>
      </c>
      <c r="BS12" s="49"/>
      <c r="BT12" s="4" t="s">
        <v>14</v>
      </c>
      <c r="BU12" s="4" t="s">
        <v>6</v>
      </c>
      <c r="BV12" s="4" t="s">
        <v>8</v>
      </c>
      <c r="BW12" s="5"/>
      <c r="BX12" s="5" t="s">
        <v>9</v>
      </c>
      <c r="BY12" s="4" t="s">
        <v>10</v>
      </c>
      <c r="BZ12" s="4" t="s">
        <v>11</v>
      </c>
      <c r="CA12" s="54"/>
      <c r="CB12" s="4" t="s">
        <v>14</v>
      </c>
      <c r="CC12" s="4" t="s">
        <v>6</v>
      </c>
      <c r="CD12" s="4" t="s">
        <v>8</v>
      </c>
      <c r="CE12" s="5"/>
      <c r="CF12" s="5" t="s">
        <v>9</v>
      </c>
      <c r="CG12" s="4" t="s">
        <v>10</v>
      </c>
      <c r="CH12" s="4" t="s">
        <v>11</v>
      </c>
      <c r="CI12" s="54"/>
      <c r="CJ12" s="5" t="s">
        <v>14</v>
      </c>
      <c r="CK12" s="5" t="s">
        <v>6</v>
      </c>
      <c r="CL12" s="5" t="s">
        <v>8</v>
      </c>
      <c r="CM12" s="5"/>
      <c r="CN12" s="5" t="s">
        <v>9</v>
      </c>
      <c r="CO12" s="5" t="s">
        <v>10</v>
      </c>
      <c r="CP12" s="5" t="s">
        <v>11</v>
      </c>
      <c r="CQ12" s="54"/>
      <c r="CR12" s="5" t="s">
        <v>14</v>
      </c>
      <c r="CS12" s="5" t="s">
        <v>6</v>
      </c>
      <c r="CT12" s="5" t="s">
        <v>8</v>
      </c>
      <c r="CU12" s="5"/>
      <c r="CV12" s="5" t="s">
        <v>9</v>
      </c>
      <c r="CW12" s="5" t="s">
        <v>10</v>
      </c>
      <c r="CX12" s="5" t="s">
        <v>11</v>
      </c>
      <c r="CY12" s="54"/>
      <c r="CZ12" s="5" t="s">
        <v>14</v>
      </c>
      <c r="DA12" s="5" t="s">
        <v>6</v>
      </c>
      <c r="DB12" s="5" t="s">
        <v>8</v>
      </c>
      <c r="DC12" s="5"/>
      <c r="DD12" s="5" t="s">
        <v>9</v>
      </c>
      <c r="DE12" s="5" t="s">
        <v>10</v>
      </c>
      <c r="DF12" s="5" t="s">
        <v>11</v>
      </c>
      <c r="DG12" s="54"/>
      <c r="DH12" s="5" t="s">
        <v>14</v>
      </c>
      <c r="DI12" s="5" t="s">
        <v>6</v>
      </c>
      <c r="DJ12" s="5" t="s">
        <v>8</v>
      </c>
      <c r="DK12" s="5"/>
      <c r="DL12" s="5" t="s">
        <v>9</v>
      </c>
      <c r="DM12" s="5" t="s">
        <v>10</v>
      </c>
      <c r="DN12" s="5" t="s">
        <v>11</v>
      </c>
      <c r="DO12" s="48"/>
      <c r="DP12" s="34" t="s">
        <v>14</v>
      </c>
      <c r="DQ12" s="34" t="s">
        <v>6</v>
      </c>
      <c r="DR12" s="34" t="s">
        <v>8</v>
      </c>
      <c r="DS12" s="34"/>
      <c r="DT12" s="34" t="s">
        <v>9</v>
      </c>
      <c r="DU12" s="34" t="s">
        <v>10</v>
      </c>
      <c r="DV12" s="34" t="s">
        <v>11</v>
      </c>
      <c r="DX12" s="45">
        <v>11</v>
      </c>
      <c r="DY12" s="45">
        <v>205.5</v>
      </c>
      <c r="DZ12">
        <f t="shared" si="1"/>
        <v>39.5</v>
      </c>
      <c r="EA12" s="1">
        <f>EA11+DT15</f>
        <v>3483.9211170563526</v>
      </c>
      <c r="EB12" s="1">
        <f t="shared" si="3"/>
        <v>-3444.4211170563526</v>
      </c>
    </row>
    <row r="13" spans="1:132" ht="15.75" x14ac:dyDescent="0.25">
      <c r="A13" s="49"/>
      <c r="B13" s="52">
        <v>2</v>
      </c>
      <c r="C13" s="2">
        <v>1</v>
      </c>
      <c r="D13" s="2">
        <v>9</v>
      </c>
      <c r="E13" s="2">
        <v>100</v>
      </c>
      <c r="F13" s="2">
        <f>50/1000</f>
        <v>0.05</v>
      </c>
      <c r="G13" s="2">
        <v>1.5E-3</v>
      </c>
      <c r="H13" s="2">
        <v>31.4</v>
      </c>
      <c r="I13" s="6">
        <f>(4*ABS(H13)/1000)/(PI()*F13*$D$1)</f>
        <v>797998.43721924373</v>
      </c>
      <c r="J13" s="7">
        <f>((64/I13)^8+9.5*(LN(G13/(3.7*F13*1000)+(5.74/I13^0.9))-(2500/I13)^6)^-16)^0.125</f>
        <v>1.2663169034470914E-2</v>
      </c>
      <c r="K13" s="6">
        <f>IF(H13&lt;0,-1,1)</f>
        <v>1</v>
      </c>
      <c r="L13" s="6">
        <f>(8/(9.81*PI()^2))*(J13*$E13*(H13/1000)^2/($F13^5))*K13</f>
        <v>330.12081816694058</v>
      </c>
      <c r="M13" s="2">
        <f>L13/(H13/1000)</f>
        <v>10513.401852450337</v>
      </c>
      <c r="N13" s="2">
        <f>-$L$20/(2*$M$20)</f>
        <v>-2.3504707979013391E-3</v>
      </c>
      <c r="O13" s="49"/>
      <c r="P13" s="1">
        <f>H13+N13</f>
        <v>31.397649529202099</v>
      </c>
      <c r="Q13" s="6">
        <f>(4*ABS(P13)/1000)/(PI()*$F13*$D$1)</f>
        <v>797938.70244142669</v>
      </c>
      <c r="R13" s="16">
        <f>((64/Q13)^8+9.5*(LN($G13/(3.7*$F13*1000)+(5.74/Q13^0.9))-(2500/Q13)^6)^-16)^0.125</f>
        <v>1.2663298385232271E-2</v>
      </c>
      <c r="S13" s="6">
        <f>IF(P13&lt;0,-1,1)</f>
        <v>1</v>
      </c>
      <c r="T13" s="6">
        <f>(8/(9.81*PI()^2))*(R13*$E13*(P13/1000)^2/($F13^5))*S13</f>
        <v>330.07476871647623</v>
      </c>
      <c r="U13" s="6">
        <f>T13/(P13/1000)</f>
        <v>10512.722247233274</v>
      </c>
      <c r="V13" s="2">
        <f>-$T$20/(2*$U$20)</f>
        <v>-2.3485609568095586E-3</v>
      </c>
      <c r="W13" s="49"/>
      <c r="X13" s="1">
        <f>P13+V13</f>
        <v>31.395300968245287</v>
      </c>
      <c r="Y13" s="6">
        <f>(4*ABS(X13)/1000)/(PI()*$F13*$D$1)</f>
        <v>797879.01620024047</v>
      </c>
      <c r="Z13" s="16">
        <f>((64/Y13)^8+9.5*(LN($G13/(3.7*$F13*1000)+(5.74/Y13^0.9))-(2500/Y13)^6)^-16)^0.125</f>
        <v>1.2663427644498062E-2</v>
      </c>
      <c r="AA13" s="6">
        <f>IF(X13&lt;0,-1,1)</f>
        <v>1</v>
      </c>
      <c r="AB13" s="6">
        <f>(8/(9.81*PI()^2))*(Z13*$E13*(X13/1000)^2/($F13^5))*AA13</f>
        <v>330.02875972417615</v>
      </c>
      <c r="AC13" s="6">
        <f>AB13/(X13/1000)</f>
        <v>10512.043189456379</v>
      </c>
      <c r="AD13" s="2">
        <f>-$AB$20/(2*$AC$20)</f>
        <v>-2.3466527415160706E-3</v>
      </c>
      <c r="AE13" s="49"/>
      <c r="AF13" s="1">
        <f>X13+AD13</f>
        <v>31.392954315503772</v>
      </c>
      <c r="AG13" s="6">
        <f>(4*ABS(AF13)/1000)/(PI()*$F13*$D$1)</f>
        <v>797819.37845436693</v>
      </c>
      <c r="AH13" s="16">
        <f>((64/AG13)^8+9.5*(LN($G13/(3.7*$F13*1000)+(5.74/AG13^0.9))-(2500/AG13)^6)^-16)^0.125</f>
        <v>1.2663556812326995E-2</v>
      </c>
      <c r="AI13" s="6">
        <f>IF(AF13&lt;0,-1,1)</f>
        <v>1</v>
      </c>
      <c r="AJ13" s="6">
        <f>(8/(9.81*PI()^2))*(AH13*$E13*(AF13/1000)^2/($F13^5))*AI13</f>
        <v>329.98279115079333</v>
      </c>
      <c r="AK13" s="6">
        <f>AJ13/(AF13/1000)</f>
        <v>10511.364678660637</v>
      </c>
      <c r="AL13" s="2">
        <f>-$AJ$20/(2*$AK$20)</f>
        <v>-2.3447461506588287E-3</v>
      </c>
      <c r="AM13" s="49"/>
      <c r="AN13" s="1">
        <f>AF13+AL13</f>
        <v>31.390609569353114</v>
      </c>
      <c r="AO13" s="6">
        <f>(4*ABS(AN13)/1000)/(PI()*$F13*$D$1)</f>
        <v>797759.789162523</v>
      </c>
      <c r="AP13" s="16">
        <f>((64/AO13)^8+9.5*(LN($G13/(3.7*$F13*1000)+(5.74/AO13^0.9))-(2500/AO13)^6)^-16)^0.125</f>
        <v>1.2663685888777745E-2</v>
      </c>
      <c r="AQ13" s="6">
        <f>IF(AN13&lt;0,-1,1)</f>
        <v>1</v>
      </c>
      <c r="AR13" s="6">
        <f>(8/(9.81*PI()^2))*(AP13*$E13*(AN13/1000)^2/($F13^5))*AQ13</f>
        <v>329.93686295712195</v>
      </c>
      <c r="AS13" s="6">
        <f>AR13/(AN13/1000)</f>
        <v>10510.686714387406</v>
      </c>
      <c r="AT13" s="2">
        <f>-$AR$20/(2*$AS$20)</f>
        <v>-2.3428411828767676E-3</v>
      </c>
      <c r="AU13" s="49"/>
      <c r="AV13" s="1">
        <f>AN13+AT13</f>
        <v>31.388266728170237</v>
      </c>
      <c r="AW13" s="6">
        <f>(4*ABS(AV13)/1000)/(PI()*$F13*$D$1)</f>
        <v>797700.24828345969</v>
      </c>
      <c r="AX13" s="16">
        <f>((64/AW13)^8+9.5*(LN($G13/(3.7*$F13*1000)+(5.74/AW13^0.9))-(2500/AW13)^6)^-16)^0.125</f>
        <v>1.2663814873908972E-2</v>
      </c>
      <c r="AY13" s="6">
        <f>IF(AV13&lt;0,-1,1)</f>
        <v>1</v>
      </c>
      <c r="AZ13" s="6">
        <f>(8/(9.81*PI()^2))*(AX13*$E13*(AV13/1000)^2/($F13^5))*AY13</f>
        <v>329.89097510399694</v>
      </c>
      <c r="BA13" s="6">
        <f>AZ13/(AV13/1000)</f>
        <v>10510.009296178418</v>
      </c>
      <c r="BB13" s="2">
        <f>-$AZ$20/(2*$BA$20)</f>
        <v>-2.3409378368098276E-3</v>
      </c>
      <c r="BC13" s="55"/>
      <c r="BD13" s="1">
        <f>AV13+BB13</f>
        <v>31.385925790333427</v>
      </c>
      <c r="BE13" s="6">
        <f>(4*ABS(BD13)/1000)/(PI()*$F13*$D$1)</f>
        <v>797640.75577596284</v>
      </c>
      <c r="BF13" s="16">
        <f>((64/BE13)^8+9.5*(LN($G13/(3.7*$F13*1000)+(5.74/BE13^0.9))-(2500/BE13)^6)^-16)^0.125</f>
        <v>1.2663943767779283E-2</v>
      </c>
      <c r="BG13" s="6">
        <f>IF(BD13&lt;0,-1,1)</f>
        <v>1</v>
      </c>
      <c r="BH13" s="6">
        <f>(8/(9.81*PI()^2))*(BF13*$E13*(BD13/1000)^2/($F13^5))*BG13</f>
        <v>329.84512755229326</v>
      </c>
      <c r="BI13" s="6">
        <f>BH13/(BD13/1000)</f>
        <v>10509.332423575745</v>
      </c>
      <c r="BJ13" s="2">
        <f>-$BH$20/(2*$BI$20)</f>
        <v>-2.3390361110989209E-3</v>
      </c>
      <c r="BK13" s="49"/>
      <c r="BL13" s="1">
        <f>BD13+BJ13</f>
        <v>31.383586754222328</v>
      </c>
      <c r="BM13" s="6">
        <f>(4*ABS(BL13)/1000)/(PI()*$F13*$D$1)</f>
        <v>797581.31159885274</v>
      </c>
      <c r="BN13" s="16">
        <f>((64/BM13)^8+9.5*(LN($G13/(3.7*$F13*1000)+(5.74/BM13^0.9))-(2500/BM13)^6)^-16)^0.125</f>
        <v>1.2664072570447313E-2</v>
      </c>
      <c r="BO13" s="6">
        <f>IF(BL13&lt;0,-1,1)</f>
        <v>1</v>
      </c>
      <c r="BP13" s="6">
        <f>(8/(9.81*PI()^2))*(BN13*$E13*(BL13/1000)^2/($F13^5))*BO13</f>
        <v>329.79932026292846</v>
      </c>
      <c r="BQ13" s="6">
        <f>BP13/(BL13/1000)</f>
        <v>10508.656096121884</v>
      </c>
      <c r="BR13" s="13">
        <f>-$BP$20/(2*$BQ$20)</f>
        <v>-2.3371360043859799E-3</v>
      </c>
      <c r="BS13" s="49"/>
      <c r="BT13" s="1">
        <f>BL13+BR13</f>
        <v>31.381249618217943</v>
      </c>
      <c r="BU13" s="6">
        <f>(4*ABS(BT13)/1000)/(PI()*$F13*$D$1)</f>
        <v>797521.91571098426</v>
      </c>
      <c r="BV13" s="16">
        <f>((64/BU13)^8+9.5*(LN($G13/(3.7*$F13*1000)+(5.74/BU13^0.9))-(2500/BU13)^6)^-16)^0.125</f>
        <v>1.2664201281971642E-2</v>
      </c>
      <c r="BW13" s="6">
        <f>IF(BT13&lt;0,-1,1)</f>
        <v>1</v>
      </c>
      <c r="BX13" s="6">
        <f>(8/(9.81*PI()^2))*(BV13*$E13*(BT13/1000)^2/($F13^5))*BW13</f>
        <v>329.75355319685985</v>
      </c>
      <c r="BY13" s="6">
        <f>BX13/(BT13/1000)</f>
        <v>10507.980313359672</v>
      </c>
      <c r="BZ13" s="18">
        <f>-$BX$20/(2*$BY$20)</f>
        <v>-2.3352375153139027E-3</v>
      </c>
      <c r="CA13" s="54"/>
      <c r="CB13" s="1">
        <f>BT13+BZ13</f>
        <v>31.378914380702629</v>
      </c>
      <c r="CC13" s="6">
        <f>(4*ABS(CB13)/1000)/(PI()*$F13*$D$1)</f>
        <v>797462.56807124696</v>
      </c>
      <c r="CD13" s="16">
        <f>((64/CC13)^8+9.5*(LN($G13/(3.7*$F13*1000)+(5.74/CC13^0.9))-(2500/CC13)^6)^-16)^0.125</f>
        <v>1.2664329902410849E-2</v>
      </c>
      <c r="CE13" s="6">
        <f>IF(CB13&lt;0,-1,1)</f>
        <v>1</v>
      </c>
      <c r="CF13" s="6">
        <f>(8/(9.81*PI()^2))*(CD13*$E13*(CB13/1000)^2/($F13^5))*CE13</f>
        <v>329.70782631508598</v>
      </c>
      <c r="CG13" s="6">
        <f>CF13/(CB13/1000)</f>
        <v>10507.305074832331</v>
      </c>
      <c r="CH13" s="18">
        <f>-$CF$20/(2*$CG$20)</f>
        <v>-2.3333406425266037E-3</v>
      </c>
      <c r="CI13" s="54"/>
      <c r="CJ13" s="1">
        <f>CB13+CH13</f>
        <v>31.376581040060103</v>
      </c>
      <c r="CK13" s="6">
        <f>(4*ABS(CJ13)/1000)/(PI()*$F13*$D$1)</f>
        <v>797403.26863856416</v>
      </c>
      <c r="CL13" s="16">
        <f>((64/CK13)^8+9.5*(LN($G13/(3.7*$F13*1000)+(5.74/CK13^0.9))-(2500/CK13)^6)^-16)^0.125</f>
        <v>1.2664458431823466E-2</v>
      </c>
      <c r="CM13" s="6">
        <f>IF(CJ13&lt;0,-1,1)</f>
        <v>1</v>
      </c>
      <c r="CN13" s="6">
        <f>(8/(9.81*PI()^2))*(CL13*$E13*(CJ13/1000)^2/($F13^5))*CM13</f>
        <v>329.66213957864568</v>
      </c>
      <c r="CO13" s="6">
        <f>CN13/(CJ13/1000)</f>
        <v>10506.630380083445</v>
      </c>
      <c r="CP13" s="18">
        <f>-$CN$20/(2*$CO$20)</f>
        <v>-2.3314453846689709E-3</v>
      </c>
      <c r="CQ13" s="54"/>
      <c r="CR13" s="1">
        <f>CJ13+CP13</f>
        <v>31.374249594675433</v>
      </c>
      <c r="CS13" s="6">
        <f>(4*ABS(CR13)/1000)/(PI()*$F13*$D$1)</f>
        <v>797344.01737189456</v>
      </c>
      <c r="CT13" s="16">
        <f>((64/CS13)^8+9.5*(LN($G13/(3.7*$F13*1000)+(5.74/CS13^0.9))-(2500/CS13)^6)^-16)^0.125</f>
        <v>1.2664586870268047E-2</v>
      </c>
      <c r="CU13" s="6">
        <f>IF(CR13&lt;0,-1,1)</f>
        <v>1</v>
      </c>
      <c r="CV13" s="6">
        <f>(8/(9.81*PI()^2))*(CT13*$E13*(CR13/1000)^2/($F13^5))*CU13</f>
        <v>329.61649294861962</v>
      </c>
      <c r="CW13" s="6">
        <f>CV13/(CR13/1000)</f>
        <v>10505.956228656996</v>
      </c>
      <c r="CX13" s="18">
        <f>-$CV$20/(2*$CW$20)</f>
        <v>-2.3295517403868933E-3</v>
      </c>
      <c r="CY13" s="54"/>
      <c r="CZ13" s="1">
        <f>CR13+CX13</f>
        <v>31.371920042935045</v>
      </c>
      <c r="DA13" s="6">
        <f>(4*ABS(CZ13)/1000)/(PI()*$F13*$D$1)</f>
        <v>797284.8142302304</v>
      </c>
      <c r="DB13" s="16">
        <f>((64/DA13)^8+9.5*(LN($G13/(3.7*$F13*1000)+(5.74/DA13^0.9))-(2500/DA13)^6)^-16)^0.125</f>
        <v>1.2664715217803055E-2</v>
      </c>
      <c r="DC13" s="6">
        <f>IF(CZ13&lt;0,-1,1)</f>
        <v>1</v>
      </c>
      <c r="DD13" s="6">
        <f>(8/(9.81*PI()^2))*(DB13*$E13*(CZ13/1000)^2/($F13^5))*DC13</f>
        <v>329.5708863861272</v>
      </c>
      <c r="DE13" s="6">
        <f>DD13/(CZ13/1000)</f>
        <v>10505.282620097287</v>
      </c>
      <c r="DF13" s="18">
        <f>-$DD$20/(2*$DE$20)</f>
        <v>-2.3276597083272434E-3</v>
      </c>
      <c r="DG13" s="54"/>
      <c r="DH13" s="1">
        <f>CZ13+DF13</f>
        <v>31.369592383226717</v>
      </c>
      <c r="DI13" s="6">
        <f>(4*ABS(DH13)/1000)/(PI()*$F13*$D$1)</f>
        <v>797225.65917259909</v>
      </c>
      <c r="DJ13" s="16">
        <f>((64/DI13)^8+9.5*(LN($G13/(3.7*$F13*1000)+(5.74/DI13^0.9))-(2500/DI13)^6)^-16)^0.125</f>
        <v>1.2664843474487007E-2</v>
      </c>
      <c r="DK13" s="6">
        <f>IF(DH13&lt;0,-1,1)</f>
        <v>1</v>
      </c>
      <c r="DL13" s="6">
        <f>(8/(9.81*PI()^2))*(DJ13*$E13*(DH13/1000)^2/($F13^5))*DK13</f>
        <v>329.52531985233077</v>
      </c>
      <c r="DM13" s="6">
        <f>DL13/(DH13/1000)</f>
        <v>10504.609553949052</v>
      </c>
      <c r="DN13" s="18">
        <f>-$DL$20/(2*$DM$20)</f>
        <v>-2.3257692871378908E-3</v>
      </c>
      <c r="DO13" s="48"/>
      <c r="DP13" s="1">
        <v>28.258900000000001</v>
      </c>
      <c r="DQ13" s="6">
        <f>(4*ABS(DP13)/1000)/(PI()*$F13*$D$1)</f>
        <v>718170.63813805371</v>
      </c>
      <c r="DR13" s="16">
        <f>((64/DQ13)^8+9.5*(LN($G13/(3.7*$F13*1000)+(5.74/DQ13^0.9))-(2500/DQ13)^6)^-16)^0.125</f>
        <v>1.2849221057019E-2</v>
      </c>
      <c r="DS13" s="6">
        <f>IF(DP13&lt;0,-1,1)</f>
        <v>1</v>
      </c>
      <c r="DT13" s="6">
        <f>(8/(9.81*PI()^2))*(DR13*$E13*(DP13/1000)^2/($F13^5))*DS13</f>
        <v>271.3054503013725</v>
      </c>
      <c r="DU13" s="6">
        <f>DT13/(DP13/1000)</f>
        <v>9600.7081061673489</v>
      </c>
      <c r="DV13" s="18">
        <f>-$DL$20/(2*$DM$20)</f>
        <v>-2.3257692871378908E-3</v>
      </c>
      <c r="DX13" s="45">
        <v>12</v>
      </c>
      <c r="DY13" s="45">
        <v>208.8</v>
      </c>
      <c r="DZ13">
        <f t="shared" si="1"/>
        <v>36.199999999999989</v>
      </c>
      <c r="EA13" s="1">
        <f>EA12+DT16</f>
        <v>3537.7499415694097</v>
      </c>
      <c r="EB13" s="1">
        <f t="shared" si="3"/>
        <v>-3501.5499415694098</v>
      </c>
    </row>
    <row r="14" spans="1:132" ht="15.75" x14ac:dyDescent="0.25">
      <c r="A14" s="49"/>
      <c r="B14" s="52"/>
      <c r="C14" s="2">
        <v>9</v>
      </c>
      <c r="D14" s="2">
        <v>10</v>
      </c>
      <c r="E14" s="2">
        <v>100</v>
      </c>
      <c r="F14" s="2">
        <f t="shared" ref="F14:F19" si="107">50/1000</f>
        <v>0.05</v>
      </c>
      <c r="G14" s="2">
        <v>1.5E-3</v>
      </c>
      <c r="H14" s="2">
        <v>24.2</v>
      </c>
      <c r="I14" s="6">
        <f t="shared" ref="I14:I19" si="108">(4*ABS(H14)/1000)/(PI()*F14*$D$1)</f>
        <v>615017.90384413057</v>
      </c>
      <c r="J14" s="7">
        <f t="shared" ref="J14:J19" si="109">((64/I14)^8+9.5*(LN(G14/(3.7*F14*1000)+(5.74/I14^0.9))-(2500/I14)^6)^-16)^0.125</f>
        <v>1.3137467650381165E-2</v>
      </c>
      <c r="K14" s="6">
        <f t="shared" ref="K14:K19" si="110">IF(H14&lt;0,-1,1)</f>
        <v>1</v>
      </c>
      <c r="L14" s="6">
        <f t="shared" ref="L14:L19" si="111">(8/(9.81*PI()^2))*(J14*$E14*(H14/1000)^2/($F14^5))*K14</f>
        <v>203.42934658167707</v>
      </c>
      <c r="M14" s="2">
        <f t="shared" ref="M14:M18" si="112">L14/(H14/1000)</f>
        <v>8406.1713463502929</v>
      </c>
      <c r="N14" s="2">
        <f t="shared" ref="N14:N19" si="113">-$L$20/(2*$M$20)</f>
        <v>-2.3504707979013391E-3</v>
      </c>
      <c r="O14" s="49"/>
      <c r="P14" s="1">
        <f t="shared" ref="P14:P17" si="114">H14+N14</f>
        <v>24.197649529202099</v>
      </c>
      <c r="Q14" s="6">
        <f t="shared" ref="Q14:Q19" si="115">(4*ABS(P14)/1000)/(PI()*$F14*$D$1)</f>
        <v>614958.16906631354</v>
      </c>
      <c r="R14" s="16">
        <f t="shared" ref="R14:R19" si="116">((64/Q14)^8+9.5*(LN($G14/(3.7*$F14*1000)+(5.74/Q14^0.9))-(2500/Q14)^6)^-16)^0.125</f>
        <v>1.313765373789356E-2</v>
      </c>
      <c r="S14" s="6">
        <f t="shared" ref="S14:S19" si="117">IF(P14&lt;0,-1,1)</f>
        <v>1</v>
      </c>
      <c r="T14" s="6">
        <f t="shared" ref="T14:T19" si="118">(8/(9.81*PI()^2))*(R14*$E14*(P14/1000)^2/($F14^5))*S14</f>
        <v>203.39271252415077</v>
      </c>
      <c r="U14" s="6">
        <f t="shared" ref="U14:U19" si="119">T14/(P14/1000)</f>
        <v>8405.473939883841</v>
      </c>
      <c r="V14" s="2">
        <f t="shared" ref="V14:V19" si="120">-$T$20/(2*$U$20)</f>
        <v>-2.3485609568095586E-3</v>
      </c>
      <c r="W14" s="49"/>
      <c r="X14" s="1">
        <f t="shared" ref="X14:X17" si="121">P14+V14</f>
        <v>24.195300968245288</v>
      </c>
      <c r="Y14" s="6">
        <f t="shared" ref="Y14:Y19" si="122">(4*ABS(X14)/1000)/(PI()*$F14*$D$1)</f>
        <v>614898.48282512731</v>
      </c>
      <c r="Z14" s="16">
        <f t="shared" ref="Z14:Z19" si="123">((64/Y14)^8+9.5*(LN($G14/(3.7*$F14*1000)+(5.74/Y14^0.9))-(2500/Y14)^6)^-16)^0.125</f>
        <v>1.3137839699236261E-2</v>
      </c>
      <c r="AA14" s="6">
        <f t="shared" ref="AA14:AA19" si="124">IF(X14&lt;0,-1,1)</f>
        <v>1</v>
      </c>
      <c r="AB14" s="6">
        <f t="shared" ref="AB14:AB19" si="125">(8/(9.81*PI()^2))*(Z14*$E14*(X14/1000)^2/($F14^5))*AA14</f>
        <v>203.35611133609612</v>
      </c>
      <c r="AC14" s="6">
        <f t="shared" ref="AC14:AC19" si="126">AB14/(X14/1000)</f>
        <v>8404.7770929978251</v>
      </c>
      <c r="AD14" s="2">
        <f t="shared" ref="AD14:AD19" si="127">-$AB$20/(2*$AC$20)</f>
        <v>-2.3466527415160706E-3</v>
      </c>
      <c r="AE14" s="49"/>
      <c r="AF14" s="1">
        <f t="shared" ref="AF14:AF17" si="128">X14+AD14</f>
        <v>24.192954315503773</v>
      </c>
      <c r="AG14" s="6">
        <f t="shared" ref="AG14:AG19" si="129">(4*ABS(AF14)/1000)/(PI()*$F14*$D$1)</f>
        <v>614838.84507925378</v>
      </c>
      <c r="AH14" s="16">
        <f t="shared" ref="AH14:AH19" si="130">((64/AG14)^8+9.5*(LN($G14/(3.7*$F14*1000)+(5.74/AG14^0.9))-(2500/AG14)^6)^-16)^0.125</f>
        <v>1.3138025534482673E-2</v>
      </c>
      <c r="AI14" s="6">
        <f t="shared" ref="AI14:AI19" si="131">IF(AF14&lt;0,-1,1)</f>
        <v>1</v>
      </c>
      <c r="AJ14" s="6">
        <f t="shared" ref="AJ14:AJ19" si="132">(8/(9.81*PI()^2))*(AH14*$E14*(AF14/1000)^2/($F14^5))*AI14</f>
        <v>203.31954298463762</v>
      </c>
      <c r="AK14" s="6">
        <f t="shared" ref="AK14:AK19" si="133">AJ14/(AF14/1000)</f>
        <v>8404.0808052261182</v>
      </c>
      <c r="AL14" s="2">
        <f t="shared" ref="AL14:AL19" si="134">-$AJ$20/(2*$AK$20)</f>
        <v>-2.3447461506588287E-3</v>
      </c>
      <c r="AM14" s="49"/>
      <c r="AN14" s="1">
        <f t="shared" ref="AN14:AN17" si="135">AF14+AL14</f>
        <v>24.190609569353114</v>
      </c>
      <c r="AO14" s="6">
        <f t="shared" ref="AO14:AO19" si="136">(4*ABS(AN14)/1000)/(PI()*$F14*$D$1)</f>
        <v>614779.25578740984</v>
      </c>
      <c r="AP14" s="16">
        <f t="shared" ref="AP14:AP19" si="137">((64/AO14)^8+9.5*(LN($G14/(3.7*$F14*1000)+(5.74/AO14^0.9))-(2500/AO14)^6)^-16)^0.125</f>
        <v>1.3138211243706125E-2</v>
      </c>
      <c r="AQ14" s="6">
        <f t="shared" ref="AQ14:AQ19" si="138">IF(AN14&lt;0,-1,1)</f>
        <v>1</v>
      </c>
      <c r="AR14" s="6">
        <f t="shared" ref="AR14:AR19" si="139">(8/(9.81*PI()^2))*(AP14*$E14*(AN14/1000)^2/($F14^5))*AQ14</f>
        <v>203.28300743693441</v>
      </c>
      <c r="AS14" s="6">
        <f t="shared" ref="AS14:AS19" si="140">AR14/(AN14/1000)</f>
        <v>8403.3850761029189</v>
      </c>
      <c r="AT14" s="2">
        <f t="shared" ref="AT14:AT19" si="141">-$AR$20/(2*$AS$20)</f>
        <v>-2.3428411828767676E-3</v>
      </c>
      <c r="AU14" s="49"/>
      <c r="AV14" s="1">
        <f t="shared" ref="AV14:AV17" si="142">AN14+AT14</f>
        <v>24.188266728170237</v>
      </c>
      <c r="AW14" s="6">
        <f t="shared" ref="AW14:AW19" si="143">(4*ABS(AV14)/1000)/(PI()*$F14*$D$1)</f>
        <v>614719.71490834642</v>
      </c>
      <c r="AX14" s="16">
        <f t="shared" ref="AX14:AX19" si="144">((64/AW14)^8+9.5*(LN($G14/(3.7*$F14*1000)+(5.74/AW14^0.9))-(2500/AW14)^6)^-16)^0.125</f>
        <v>1.3138396826980012E-2</v>
      </c>
      <c r="AY14" s="6">
        <f t="shared" ref="AY14:AY19" si="145">IF(AV14&lt;0,-1,1)</f>
        <v>1</v>
      </c>
      <c r="AZ14" s="6">
        <f t="shared" ref="AZ14:AZ19" si="146">(8/(9.81*PI()^2))*(AX14*$E14*(AV14/1000)^2/($F14^5))*AY14</f>
        <v>203.2465046601825</v>
      </c>
      <c r="BA14" s="6">
        <f t="shared" ref="BA14:BA19" si="147">AZ14/(AV14/1000)</f>
        <v>8402.6899051628498</v>
      </c>
      <c r="BB14" s="2">
        <f t="shared" ref="BB14:BB19" si="148">-$AZ$20/(2*$BA$20)</f>
        <v>-2.3409378368098276E-3</v>
      </c>
      <c r="BC14" s="55"/>
      <c r="BD14" s="1">
        <f t="shared" ref="BD14:BD17" si="149">AV14+BB14</f>
        <v>24.185925790333428</v>
      </c>
      <c r="BE14" s="6">
        <f t="shared" ref="BE14:BE19" si="150">(4*ABS(BD14)/1000)/(PI()*$F14*$D$1)</f>
        <v>614660.22240084957</v>
      </c>
      <c r="BF14" s="16">
        <f t="shared" ref="BF14:BF19" si="151">((64/BE14)^8+9.5*(LN($G14/(3.7*$F14*1000)+(5.74/BE14^0.9))-(2500/BE14)^6)^-16)^0.125</f>
        <v>1.3138582284377634E-2</v>
      </c>
      <c r="BG14" s="6">
        <f t="shared" ref="BG14:BG19" si="152">IF(BD14&lt;0,-1,1)</f>
        <v>1</v>
      </c>
      <c r="BH14" s="6">
        <f t="shared" ref="BH14:BH19" si="153">(8/(9.81*PI()^2))*(BF14*$E14*(BD14/1000)^2/($F14^5))*BG14</f>
        <v>203.21003462161286</v>
      </c>
      <c r="BI14" s="6">
        <f t="shared" ref="BI14:BI19" si="154">BH14/(BD14/1000)</f>
        <v>8401.9952919408752</v>
      </c>
      <c r="BJ14" s="2">
        <f t="shared" ref="BJ14:BJ19" si="155">-$BH$20/(2*$BI$20)</f>
        <v>-2.3390361110989209E-3</v>
      </c>
      <c r="BK14" s="49"/>
      <c r="BL14" s="1">
        <f t="shared" ref="BL14:BL17" si="156">BD14+BJ14</f>
        <v>24.183586754222329</v>
      </c>
      <c r="BM14" s="6">
        <f t="shared" ref="BM14:BM19" si="157">(4*ABS(BL14)/1000)/(PI()*$F14*$D$1)</f>
        <v>614600.77822373959</v>
      </c>
      <c r="BN14" s="16">
        <f t="shared" ref="BN14:BN19" si="158">((64/BM14)^8+9.5*(LN($G14/(3.7*$F14*1000)+(5.74/BM14^0.9))-(2500/BM14)^6)^-16)^0.125</f>
        <v>1.3138767615972331E-2</v>
      </c>
      <c r="BO14" s="6">
        <f t="shared" ref="BO14:BO19" si="159">IF(BL14&lt;0,-1,1)</f>
        <v>1</v>
      </c>
      <c r="BP14" s="6">
        <f t="shared" ref="BP14:BP19" si="160">(8/(9.81*PI()^2))*(BN14*$E14*(BL14/1000)^2/($F14^5))*BO14</f>
        <v>203.17359728849263</v>
      </c>
      <c r="BQ14" s="6">
        <f t="shared" ref="BQ14:BQ19" si="161">BP14/(BL14/1000)</f>
        <v>8401.3012359723507</v>
      </c>
      <c r="BR14" s="2">
        <f t="shared" ref="BR14:BR19" si="162">-$BP$20/(2*$BQ$20)</f>
        <v>-2.3371360043859799E-3</v>
      </c>
      <c r="BS14" s="49"/>
      <c r="BT14" s="1">
        <f t="shared" ref="BT14:BT17" si="163">BL14+BR14</f>
        <v>24.181249618217944</v>
      </c>
      <c r="BU14" s="6">
        <f t="shared" ref="BU14:BU19" si="164">(4*ABS(BT14)/1000)/(PI()*$F14*$D$1)</f>
        <v>614541.38233587111</v>
      </c>
      <c r="BV14" s="16">
        <f t="shared" ref="BV14:BV19" si="165">((64/BU14)^8+9.5*(LN($G14/(3.7*$F14*1000)+(5.74/BU14^0.9))-(2500/BU14)^6)^-16)^0.125</f>
        <v>1.3138952821837396E-2</v>
      </c>
      <c r="BW14" s="6">
        <f t="shared" ref="BW14:BW19" si="166">IF(BT14&lt;0,-1,1)</f>
        <v>1</v>
      </c>
      <c r="BX14" s="6">
        <f t="shared" ref="BX14:BX19" si="167">(8/(9.81*PI()^2))*(BV14*$E14*(BT14/1000)^2/($F14^5))*BW14</f>
        <v>203.13719262812424</v>
      </c>
      <c r="BY14" s="6">
        <f t="shared" ref="BY14:BY19" si="168">BX14/(BT14/1000)</f>
        <v>8400.607736792992</v>
      </c>
      <c r="BZ14" s="18">
        <f t="shared" ref="BZ14:BZ19" si="169">-$BX$20/(2*$BY$20)</f>
        <v>-2.3352375153139027E-3</v>
      </c>
      <c r="CA14" s="54"/>
      <c r="CB14" s="1">
        <f t="shared" ref="CB14:CB17" si="170">BT14+BZ14</f>
        <v>24.178914380702629</v>
      </c>
      <c r="CC14" s="6">
        <f t="shared" ref="CC14:CC19" si="171">(4*ABS(CB14)/1000)/(PI()*$F14*$D$1)</f>
        <v>614482.03469613369</v>
      </c>
      <c r="CD14" s="16">
        <f t="shared" ref="CD14:CD19" si="172">((64/CC14)^8+9.5*(LN($G14/(3.7*$F14*1000)+(5.74/CC14^0.9))-(2500/CC14)^6)^-16)^0.125</f>
        <v>1.3139137902046129E-2</v>
      </c>
      <c r="CE14" s="6">
        <f t="shared" ref="CE14:CE19" si="173">IF(CB14&lt;0,-1,1)</f>
        <v>1</v>
      </c>
      <c r="CF14" s="6">
        <f t="shared" ref="CF14:CF19" si="174">(8/(9.81*PI()^2))*(CD14*$E14*(CB14/1000)^2/($F14^5))*CE14</f>
        <v>203.1008206078462</v>
      </c>
      <c r="CG14" s="6">
        <f t="shared" ref="CG14:CG19" si="175">CF14/(CB14/1000)</f>
        <v>8399.9147939389077</v>
      </c>
      <c r="CH14" s="18">
        <f t="shared" ref="CH14:CH19" si="176">-$CF$20/(2*$CG$20)</f>
        <v>-2.3333406425266037E-3</v>
      </c>
      <c r="CI14" s="54"/>
      <c r="CJ14" s="1">
        <f t="shared" ref="CJ14:CJ17" si="177">CB14+CH14</f>
        <v>24.176581040060103</v>
      </c>
      <c r="CK14" s="6">
        <f t="shared" ref="CK14:CK19" si="178">(4*ABS(CJ14)/1000)/(PI()*$F14*$D$1)</f>
        <v>614422.735263451</v>
      </c>
      <c r="CL14" s="16">
        <f t="shared" ref="CL14:CL19" si="179">((64/CK14)^8+9.5*(LN($G14/(3.7*$F14*1000)+(5.74/CK14^0.9))-(2500/CK14)^6)^-16)^0.125</f>
        <v>1.3139322856671789E-2</v>
      </c>
      <c r="CM14" s="6">
        <f t="shared" ref="CM14:CM19" si="180">IF(CJ14&lt;0,-1,1)</f>
        <v>1</v>
      </c>
      <c r="CN14" s="6">
        <f t="shared" ref="CN14:CN19" si="181">(8/(9.81*PI()^2))*(CL14*$E14*(CJ14/1000)^2/($F14^5))*CM14</f>
        <v>203.06448119503219</v>
      </c>
      <c r="CO14" s="6">
        <f t="shared" ref="CO14:CO19" si="182">CN14/(CJ14/1000)</f>
        <v>8399.2224069465592</v>
      </c>
      <c r="CP14" s="18">
        <f t="shared" ref="CP14:CP19" si="183">-$CN$20/(2*$CO$20)</f>
        <v>-2.3314453846689709E-3</v>
      </c>
      <c r="CQ14" s="54"/>
      <c r="CR14" s="1">
        <f t="shared" ref="CR14:CR17" si="184">CJ14+CP14</f>
        <v>24.174249594675434</v>
      </c>
      <c r="CS14" s="6">
        <f t="shared" ref="CS14:CS19" si="185">(4*ABS(CR14)/1000)/(PI()*$F14*$D$1)</f>
        <v>614363.48399678129</v>
      </c>
      <c r="CT14" s="16">
        <f t="shared" ref="CT14:CT19" si="186">((64/CS14)^8+9.5*(LN($G14/(3.7*$F14*1000)+(5.74/CS14^0.9))-(2500/CS14)^6)^-16)^0.125</f>
        <v>1.3139507685787657E-2</v>
      </c>
      <c r="CU14" s="6">
        <f t="shared" ref="CU14:CU19" si="187">IF(CR14&lt;0,-1,1)</f>
        <v>1</v>
      </c>
      <c r="CV14" s="6">
        <f t="shared" ref="CV14:CV19" si="188">(8/(9.81*PI()^2))*(CT14*$E14*(CR14/1000)^2/($F14^5))*CU14</f>
        <v>203.0281743570917</v>
      </c>
      <c r="CW14" s="6">
        <f t="shared" ref="CW14:CW19" si="189">CV14/(CR14/1000)</f>
        <v>8398.5305753528028</v>
      </c>
      <c r="CX14" s="18">
        <f t="shared" ref="CX14:CX19" si="190">-$CV$20/(2*$CW$20)</f>
        <v>-2.3295517403868933E-3</v>
      </c>
      <c r="CY14" s="54"/>
      <c r="CZ14" s="1">
        <f t="shared" ref="CZ14:CZ17" si="191">CR14+CX14</f>
        <v>24.171920042935046</v>
      </c>
      <c r="DA14" s="6">
        <f t="shared" ref="DA14:DA19" si="192">(4*ABS(CZ14)/1000)/(PI()*$F14*$D$1)</f>
        <v>614304.28085511725</v>
      </c>
      <c r="DB14" s="16">
        <f t="shared" ref="DB14:DB19" si="193">((64/DA14)^8+9.5*(LN($G14/(3.7*$F14*1000)+(5.74/DA14^0.9))-(2500/DA14)^6)^-16)^0.125</f>
        <v>1.3139692389466964E-2</v>
      </c>
      <c r="DC14" s="6">
        <f t="shared" ref="DC14:DC19" si="194">IF(CZ14&lt;0,-1,1)</f>
        <v>1</v>
      </c>
      <c r="DD14" s="6">
        <f t="shared" ref="DD14:DD19" si="195">(8/(9.81*PI()^2))*(DB14*$E14*(CZ14/1000)^2/($F14^5))*DC14</f>
        <v>202.99190006146964</v>
      </c>
      <c r="DE14" s="6">
        <f t="shared" ref="DE14:DE19" si="196">DD14/(CZ14/1000)</f>
        <v>8397.8392986948493</v>
      </c>
      <c r="DF14" s="18">
        <f t="shared" ref="DF14:DF19" si="197">-$DD$20/(2*$DE$20)</f>
        <v>-2.3276597083272434E-3</v>
      </c>
      <c r="DG14" s="54"/>
      <c r="DH14" s="1">
        <f t="shared" ref="DH14:DH17" si="198">CZ14+DF14</f>
        <v>24.169592383226718</v>
      </c>
      <c r="DI14" s="6">
        <f t="shared" ref="DI14:DI19" si="199">(4*ABS(DH14)/1000)/(PI()*$F14*$D$1)</f>
        <v>614245.12579748593</v>
      </c>
      <c r="DJ14" s="16">
        <f t="shared" ref="DJ14:DJ19" si="200">((64/DI14)^8+9.5*(LN($G14/(3.7*$F14*1000)+(5.74/DI14^0.9))-(2500/DI14)^6)^-16)^0.125</f>
        <v>1.3139876967782937E-2</v>
      </c>
      <c r="DK14" s="6">
        <f t="shared" ref="DK14:DK19" si="201">IF(DH14&lt;0,-1,1)</f>
        <v>1</v>
      </c>
      <c r="DL14" s="6">
        <f t="shared" ref="DL14:DL19" si="202">(8/(9.81*PI()^2))*(DJ14*$E14*(DH14/1000)^2/($F14^5))*DK14</f>
        <v>202.95565827564621</v>
      </c>
      <c r="DM14" s="6">
        <f t="shared" ref="DM14:DM19" si="203">DL14/(DH14/1000)</f>
        <v>8397.1485765102916</v>
      </c>
      <c r="DN14" s="18">
        <f t="shared" ref="DN14:DN19" si="204">-$DL$20/(2*$DM$20)</f>
        <v>-2.3257692871378908E-3</v>
      </c>
      <c r="DO14" s="48"/>
      <c r="DP14" s="1">
        <v>21.058900000000001</v>
      </c>
      <c r="DQ14" s="6">
        <f t="shared" ref="DQ14:DQ19" si="205">(4*ABS(DP14)/1000)/(PI()*$F14*$D$1)</f>
        <v>535190.10476294055</v>
      </c>
      <c r="DR14" s="16">
        <f t="shared" ref="DR14:DR19" si="206">((64/DQ14)^8+9.5*(LN($G14/(3.7*$F14*1000)+(5.74/DQ14^0.9))-(2500/DQ14)^6)^-16)^0.125</f>
        <v>1.341104412409278E-2</v>
      </c>
      <c r="DS14" s="6">
        <f t="shared" ref="DS14:DS19" si="207">IF(DP14&lt;0,-1,1)</f>
        <v>1</v>
      </c>
      <c r="DT14" s="6">
        <f t="shared" ref="DT14:DT19" si="208">(8/(9.81*PI()^2))*(DR14*$E14*(DP14/1000)^2/($F14^5))*DS14</f>
        <v>157.25525550008788</v>
      </c>
      <c r="DU14" s="6">
        <f t="shared" ref="DU14:DU19" si="209">DT14/(DP14/1000)</f>
        <v>7467.401217541651</v>
      </c>
      <c r="DV14" s="18">
        <f t="shared" ref="DV14:DV19" si="210">-$DL$20/(2*$DM$20)</f>
        <v>-2.3257692871378908E-3</v>
      </c>
      <c r="DX14" s="45">
        <v>13</v>
      </c>
      <c r="DY14" s="45">
        <v>215.5</v>
      </c>
      <c r="DZ14">
        <f>($DY$19-DY14)</f>
        <v>29.5</v>
      </c>
      <c r="EA14" s="1">
        <f>EA2+DT3+DT4+DT22</f>
        <v>3658.3480702894549</v>
      </c>
      <c r="EB14" s="1">
        <f t="shared" si="3"/>
        <v>-3628.8480702894549</v>
      </c>
    </row>
    <row r="15" spans="1:132" ht="15.75" x14ac:dyDescent="0.25">
      <c r="A15" s="49"/>
      <c r="B15" s="52"/>
      <c r="C15" s="2">
        <v>10</v>
      </c>
      <c r="D15" s="2">
        <v>11</v>
      </c>
      <c r="E15" s="2">
        <v>100</v>
      </c>
      <c r="F15" s="2">
        <f t="shared" si="107"/>
        <v>0.05</v>
      </c>
      <c r="G15" s="2">
        <v>1.5E-3</v>
      </c>
      <c r="H15" s="2">
        <v>21.4</v>
      </c>
      <c r="I15" s="6">
        <f t="shared" si="108"/>
        <v>543858.8075315865</v>
      </c>
      <c r="J15" s="7">
        <f t="shared" si="109"/>
        <v>1.337868200851108E-2</v>
      </c>
      <c r="K15" s="6">
        <f t="shared" si="110"/>
        <v>1</v>
      </c>
      <c r="L15" s="6">
        <f t="shared" si="111"/>
        <v>161.99890930485054</v>
      </c>
      <c r="M15" s="2">
        <f t="shared" si="112"/>
        <v>7570.0424908808673</v>
      </c>
      <c r="N15" s="2">
        <f t="shared" si="113"/>
        <v>-2.3504707979013391E-3</v>
      </c>
      <c r="O15" s="49"/>
      <c r="P15" s="1">
        <f t="shared" si="114"/>
        <v>21.397649529202099</v>
      </c>
      <c r="Q15" s="6">
        <f t="shared" si="115"/>
        <v>543799.07275376946</v>
      </c>
      <c r="R15" s="16">
        <f t="shared" si="116"/>
        <v>1.33789025747998E-2</v>
      </c>
      <c r="S15" s="6">
        <f t="shared" si="117"/>
        <v>1</v>
      </c>
      <c r="T15" s="6">
        <f t="shared" si="118"/>
        <v>161.96599512352336</v>
      </c>
      <c r="U15" s="6">
        <f t="shared" si="119"/>
        <v>7569.3358236605782</v>
      </c>
      <c r="V15" s="2">
        <f t="shared" si="120"/>
        <v>-2.3485609568095586E-3</v>
      </c>
      <c r="W15" s="49"/>
      <c r="X15" s="1">
        <f t="shared" si="121"/>
        <v>21.395300968245287</v>
      </c>
      <c r="Y15" s="6">
        <f t="shared" si="122"/>
        <v>543739.38651258324</v>
      </c>
      <c r="Z15" s="16">
        <f t="shared" si="123"/>
        <v>1.3379122995226537E-2</v>
      </c>
      <c r="AA15" s="6">
        <f t="shared" si="124"/>
        <v>1</v>
      </c>
      <c r="AB15" s="6">
        <f t="shared" si="125"/>
        <v>161.93311082196652</v>
      </c>
      <c r="AC15" s="6">
        <f t="shared" si="126"/>
        <v>7568.629722120113</v>
      </c>
      <c r="AD15" s="2">
        <f t="shared" si="127"/>
        <v>-2.3466527415160706E-3</v>
      </c>
      <c r="AE15" s="49"/>
      <c r="AF15" s="1">
        <f t="shared" si="128"/>
        <v>21.392954315503772</v>
      </c>
      <c r="AG15" s="6">
        <f t="shared" si="129"/>
        <v>543679.7487667097</v>
      </c>
      <c r="AH15" s="16">
        <f t="shared" si="130"/>
        <v>1.3379343269871126E-2</v>
      </c>
      <c r="AI15" s="6">
        <f t="shared" si="131"/>
        <v>1</v>
      </c>
      <c r="AJ15" s="6">
        <f t="shared" si="132"/>
        <v>161.90025636980286</v>
      </c>
      <c r="AK15" s="6">
        <f t="shared" si="133"/>
        <v>7567.9241857900615</v>
      </c>
      <c r="AL15" s="2">
        <f t="shared" si="134"/>
        <v>-2.3447461506588287E-3</v>
      </c>
      <c r="AM15" s="49"/>
      <c r="AN15" s="1">
        <f t="shared" si="135"/>
        <v>21.390609569353114</v>
      </c>
      <c r="AO15" s="6">
        <f t="shared" si="136"/>
        <v>543620.15947486577</v>
      </c>
      <c r="AP15" s="16">
        <f t="shared" si="137"/>
        <v>1.3379563398813351E-2</v>
      </c>
      <c r="AQ15" s="6">
        <f t="shared" si="138"/>
        <v>1</v>
      </c>
      <c r="AR15" s="6">
        <f t="shared" si="139"/>
        <v>161.86743173668833</v>
      </c>
      <c r="AS15" s="6">
        <f t="shared" si="140"/>
        <v>7567.2192142013582</v>
      </c>
      <c r="AT15" s="2">
        <f t="shared" si="141"/>
        <v>-2.3428411828767676E-3</v>
      </c>
      <c r="AU15" s="49"/>
      <c r="AV15" s="1">
        <f t="shared" si="142"/>
        <v>21.388266728170237</v>
      </c>
      <c r="AW15" s="6">
        <f t="shared" si="143"/>
        <v>543560.61859580246</v>
      </c>
      <c r="AX15" s="16">
        <f t="shared" si="144"/>
        <v>1.3379783382133022E-2</v>
      </c>
      <c r="AY15" s="6">
        <f t="shared" si="145"/>
        <v>1</v>
      </c>
      <c r="AZ15" s="6">
        <f t="shared" si="146"/>
        <v>161.834636892313</v>
      </c>
      <c r="BA15" s="6">
        <f t="shared" si="147"/>
        <v>7566.5148068853332</v>
      </c>
      <c r="BB15" s="2">
        <f t="shared" si="148"/>
        <v>-2.3409378368098276E-3</v>
      </c>
      <c r="BC15" s="55"/>
      <c r="BD15" s="1">
        <f t="shared" si="149"/>
        <v>21.385925790333427</v>
      </c>
      <c r="BE15" s="6">
        <f t="shared" si="150"/>
        <v>543501.12608830561</v>
      </c>
      <c r="BF15" s="16">
        <f t="shared" si="151"/>
        <v>1.3380003219909897E-2</v>
      </c>
      <c r="BG15" s="6">
        <f t="shared" si="152"/>
        <v>1</v>
      </c>
      <c r="BH15" s="6">
        <f t="shared" si="153"/>
        <v>161.80187180640024</v>
      </c>
      <c r="BI15" s="6">
        <f t="shared" si="154"/>
        <v>7565.810963373664</v>
      </c>
      <c r="BJ15" s="2">
        <f t="shared" si="155"/>
        <v>-2.3390361110989209E-3</v>
      </c>
      <c r="BK15" s="49"/>
      <c r="BL15" s="1">
        <f t="shared" si="156"/>
        <v>21.383586754222328</v>
      </c>
      <c r="BM15" s="6">
        <f t="shared" si="157"/>
        <v>543441.68191119551</v>
      </c>
      <c r="BN15" s="16">
        <f t="shared" si="158"/>
        <v>1.3380222912223771E-2</v>
      </c>
      <c r="BO15" s="6">
        <f t="shared" si="159"/>
        <v>1</v>
      </c>
      <c r="BP15" s="6">
        <f t="shared" si="160"/>
        <v>161.76913644870757</v>
      </c>
      <c r="BQ15" s="6">
        <f t="shared" si="161"/>
        <v>7565.1076831984319</v>
      </c>
      <c r="BR15" s="2">
        <f t="shared" si="162"/>
        <v>-2.3371360043859799E-3</v>
      </c>
      <c r="BS15" s="49"/>
      <c r="BT15" s="1">
        <f t="shared" si="163"/>
        <v>21.381249618217943</v>
      </c>
      <c r="BU15" s="6">
        <f t="shared" si="164"/>
        <v>543382.28602332715</v>
      </c>
      <c r="BV15" s="16">
        <f t="shared" si="165"/>
        <v>1.33804424591544E-2</v>
      </c>
      <c r="BW15" s="6">
        <f t="shared" si="166"/>
        <v>1</v>
      </c>
      <c r="BX15" s="6">
        <f t="shared" si="167"/>
        <v>161.73643078902583</v>
      </c>
      <c r="BY15" s="6">
        <f t="shared" si="168"/>
        <v>7564.404965892074</v>
      </c>
      <c r="BZ15" s="18">
        <f t="shared" si="169"/>
        <v>-2.3352375153139027E-3</v>
      </c>
      <c r="CA15" s="54"/>
      <c r="CB15" s="1">
        <f t="shared" si="170"/>
        <v>21.378914380702629</v>
      </c>
      <c r="CC15" s="6">
        <f t="shared" si="171"/>
        <v>543322.93838358962</v>
      </c>
      <c r="CD15" s="16">
        <f t="shared" si="172"/>
        <v>1.3380661860781547E-2</v>
      </c>
      <c r="CE15" s="6">
        <f t="shared" si="173"/>
        <v>1</v>
      </c>
      <c r="CF15" s="6">
        <f t="shared" si="174"/>
        <v>161.70375479717967</v>
      </c>
      <c r="CG15" s="6">
        <f t="shared" si="175"/>
        <v>7563.7028109874118</v>
      </c>
      <c r="CH15" s="18">
        <f t="shared" si="176"/>
        <v>-2.3333406425266037E-3</v>
      </c>
      <c r="CI15" s="54"/>
      <c r="CJ15" s="1">
        <f t="shared" si="177"/>
        <v>21.376581040060103</v>
      </c>
      <c r="CK15" s="6">
        <f t="shared" si="178"/>
        <v>543263.63895090693</v>
      </c>
      <c r="CL15" s="16">
        <f t="shared" si="179"/>
        <v>1.3380881117184957E-2</v>
      </c>
      <c r="CM15" s="6">
        <f t="shared" si="180"/>
        <v>1</v>
      </c>
      <c r="CN15" s="6">
        <f t="shared" si="181"/>
        <v>161.67110844302724</v>
      </c>
      <c r="CO15" s="6">
        <f t="shared" si="182"/>
        <v>7563.0012180176345</v>
      </c>
      <c r="CP15" s="18">
        <f t="shared" si="183"/>
        <v>-2.3314453846689709E-3</v>
      </c>
      <c r="CQ15" s="54"/>
      <c r="CR15" s="1">
        <f t="shared" si="184"/>
        <v>21.374249594675433</v>
      </c>
      <c r="CS15" s="6">
        <f t="shared" si="185"/>
        <v>543204.38768423721</v>
      </c>
      <c r="CT15" s="16">
        <f t="shared" si="186"/>
        <v>1.3381100228444369E-2</v>
      </c>
      <c r="CU15" s="6">
        <f t="shared" si="187"/>
        <v>1</v>
      </c>
      <c r="CV15" s="6">
        <f t="shared" si="188"/>
        <v>161.63849169646008</v>
      </c>
      <c r="CW15" s="6">
        <f t="shared" si="189"/>
        <v>7562.3001865163051</v>
      </c>
      <c r="CX15" s="18">
        <f t="shared" si="190"/>
        <v>-2.3295517403868933E-3</v>
      </c>
      <c r="CY15" s="54"/>
      <c r="CZ15" s="1">
        <f t="shared" si="191"/>
        <v>21.371920042935045</v>
      </c>
      <c r="DA15" s="6">
        <f t="shared" si="192"/>
        <v>543145.18454257317</v>
      </c>
      <c r="DB15" s="16">
        <f t="shared" si="193"/>
        <v>1.3381319194639521E-2</v>
      </c>
      <c r="DC15" s="6">
        <f t="shared" si="194"/>
        <v>1</v>
      </c>
      <c r="DD15" s="6">
        <f t="shared" si="195"/>
        <v>161.60590452740342</v>
      </c>
      <c r="DE15" s="6">
        <f t="shared" si="196"/>
        <v>7561.5997160173638</v>
      </c>
      <c r="DF15" s="18">
        <f t="shared" si="197"/>
        <v>-2.3276597083272434E-3</v>
      </c>
      <c r="DG15" s="54"/>
      <c r="DH15" s="1">
        <f t="shared" si="198"/>
        <v>21.369592383226717</v>
      </c>
      <c r="DI15" s="6">
        <f t="shared" si="199"/>
        <v>543086.02948494186</v>
      </c>
      <c r="DJ15" s="16">
        <f t="shared" si="200"/>
        <v>1.3381538015850127E-2</v>
      </c>
      <c r="DK15" s="6">
        <f t="shared" si="201"/>
        <v>1</v>
      </c>
      <c r="DL15" s="6">
        <f t="shared" si="202"/>
        <v>161.5733469058159</v>
      </c>
      <c r="DM15" s="6">
        <f t="shared" si="203"/>
        <v>7560.8998060551221</v>
      </c>
      <c r="DN15" s="18">
        <f t="shared" si="204"/>
        <v>-2.3257692871378908E-3</v>
      </c>
      <c r="DO15" s="48"/>
      <c r="DP15" s="1">
        <v>18.258900000000001</v>
      </c>
      <c r="DQ15" s="6">
        <f t="shared" si="205"/>
        <v>464031.00845039653</v>
      </c>
      <c r="DR15" s="16">
        <f t="shared" si="206"/>
        <v>1.3707109613888544E-2</v>
      </c>
      <c r="DS15" s="6">
        <f t="shared" si="207"/>
        <v>1</v>
      </c>
      <c r="DT15" s="6">
        <f t="shared" si="208"/>
        <v>120.82764711216093</v>
      </c>
      <c r="DU15" s="6">
        <f t="shared" si="209"/>
        <v>6617.46584472016</v>
      </c>
      <c r="DV15" s="18">
        <f t="shared" si="210"/>
        <v>-2.3257692871378908E-3</v>
      </c>
      <c r="DX15" s="45">
        <v>14</v>
      </c>
      <c r="DY15" s="45">
        <v>212.6</v>
      </c>
      <c r="DZ15">
        <f t="shared" si="1"/>
        <v>32.400000000000006</v>
      </c>
      <c r="EA15" s="1">
        <f>EA14+DT23</f>
        <v>3697.2413866436409</v>
      </c>
      <c r="EB15" s="1">
        <f t="shared" si="3"/>
        <v>-3664.8413866436408</v>
      </c>
    </row>
    <row r="16" spans="1:132" ht="15.75" x14ac:dyDescent="0.25">
      <c r="A16" s="49"/>
      <c r="B16" s="52"/>
      <c r="C16" s="2">
        <v>11</v>
      </c>
      <c r="D16" s="2">
        <v>12</v>
      </c>
      <c r="E16" s="2">
        <v>100</v>
      </c>
      <c r="F16" s="2">
        <f t="shared" si="107"/>
        <v>0.05</v>
      </c>
      <c r="G16" s="2">
        <v>1.5E-3</v>
      </c>
      <c r="H16" s="2">
        <v>14.9</v>
      </c>
      <c r="I16" s="6">
        <f t="shared" si="108"/>
        <v>378668.0482346093</v>
      </c>
      <c r="J16" s="7">
        <f t="shared" si="109"/>
        <v>1.4156756648255119E-2</v>
      </c>
      <c r="K16" s="6">
        <f t="shared" si="110"/>
        <v>1</v>
      </c>
      <c r="L16" s="6">
        <f t="shared" si="111"/>
        <v>83.101242273006036</v>
      </c>
      <c r="M16" s="2">
        <f t="shared" si="112"/>
        <v>5577.2645820809421</v>
      </c>
      <c r="N16" s="2">
        <f t="shared" si="113"/>
        <v>-2.3504707979013391E-3</v>
      </c>
      <c r="O16" s="49"/>
      <c r="P16" s="1">
        <f t="shared" si="114"/>
        <v>14.897649529202099</v>
      </c>
      <c r="Q16" s="6">
        <f t="shared" si="115"/>
        <v>378608.31345679227</v>
      </c>
      <c r="R16" s="16">
        <f t="shared" si="116"/>
        <v>1.4157118608313878E-2</v>
      </c>
      <c r="S16" s="6">
        <f t="shared" si="117"/>
        <v>1</v>
      </c>
      <c r="T16" s="6">
        <f t="shared" si="118"/>
        <v>83.077150008791776</v>
      </c>
      <c r="U16" s="6">
        <f t="shared" si="119"/>
        <v>5576.5273472130939</v>
      </c>
      <c r="V16" s="2">
        <f t="shared" si="120"/>
        <v>-2.3485609568095586E-3</v>
      </c>
      <c r="W16" s="49"/>
      <c r="X16" s="1">
        <f t="shared" si="121"/>
        <v>14.895300968245289</v>
      </c>
      <c r="Y16" s="6">
        <f t="shared" si="122"/>
        <v>378548.62721560604</v>
      </c>
      <c r="Z16" s="16">
        <f t="shared" si="123"/>
        <v>1.4157480351799772E-2</v>
      </c>
      <c r="AA16" s="6">
        <f t="shared" si="124"/>
        <v>1</v>
      </c>
      <c r="AB16" s="6">
        <f t="shared" si="125"/>
        <v>83.053080567384796</v>
      </c>
      <c r="AC16" s="6">
        <f t="shared" si="126"/>
        <v>5575.7906969750002</v>
      </c>
      <c r="AD16" s="2">
        <f t="shared" si="127"/>
        <v>-2.3466527415160706E-3</v>
      </c>
      <c r="AE16" s="49"/>
      <c r="AF16" s="1">
        <f t="shared" si="128"/>
        <v>14.892954315503774</v>
      </c>
      <c r="AG16" s="6">
        <f t="shared" si="129"/>
        <v>378488.98946973262</v>
      </c>
      <c r="AH16" s="16">
        <f t="shared" si="130"/>
        <v>1.4157841878802624E-2</v>
      </c>
      <c r="AI16" s="6">
        <f t="shared" si="131"/>
        <v>1</v>
      </c>
      <c r="AJ16" s="6">
        <f t="shared" si="132"/>
        <v>83.02903392426127</v>
      </c>
      <c r="AK16" s="6">
        <f t="shared" si="133"/>
        <v>5575.0546308885732</v>
      </c>
      <c r="AL16" s="2">
        <f t="shared" si="134"/>
        <v>-2.3447461506588287E-3</v>
      </c>
      <c r="AM16" s="49"/>
      <c r="AN16" s="1">
        <f t="shared" si="135"/>
        <v>14.890609569353115</v>
      </c>
      <c r="AO16" s="6">
        <f t="shared" si="136"/>
        <v>378429.40017788863</v>
      </c>
      <c r="AP16" s="16">
        <f t="shared" si="137"/>
        <v>1.4158203189412341E-2</v>
      </c>
      <c r="AQ16" s="6">
        <f t="shared" si="138"/>
        <v>1</v>
      </c>
      <c r="AR16" s="6">
        <f t="shared" si="139"/>
        <v>83.005010054926814</v>
      </c>
      <c r="AS16" s="6">
        <f t="shared" si="140"/>
        <v>5574.3191484761192</v>
      </c>
      <c r="AT16" s="2">
        <f t="shared" si="141"/>
        <v>-2.3428411828767676E-3</v>
      </c>
      <c r="AU16" s="49"/>
      <c r="AV16" s="1">
        <f t="shared" si="142"/>
        <v>14.888266728170239</v>
      </c>
      <c r="AW16" s="6">
        <f t="shared" si="143"/>
        <v>378369.85929882526</v>
      </c>
      <c r="AX16" s="16">
        <f t="shared" si="144"/>
        <v>1.41585642837188E-2</v>
      </c>
      <c r="AY16" s="6">
        <f t="shared" si="145"/>
        <v>1</v>
      </c>
      <c r="AZ16" s="6">
        <f t="shared" si="146"/>
        <v>82.981008934915664</v>
      </c>
      <c r="BA16" s="6">
        <f t="shared" si="147"/>
        <v>5573.5842492602897</v>
      </c>
      <c r="BB16" s="2">
        <f t="shared" si="148"/>
        <v>-2.3409378368098276E-3</v>
      </c>
      <c r="BC16" s="55"/>
      <c r="BD16" s="1">
        <f t="shared" si="149"/>
        <v>14.885925790333429</v>
      </c>
      <c r="BE16" s="6">
        <f t="shared" si="150"/>
        <v>378310.36679132842</v>
      </c>
      <c r="BF16" s="16">
        <f t="shared" si="151"/>
        <v>1.415892516181195E-2</v>
      </c>
      <c r="BG16" s="6">
        <f t="shared" si="152"/>
        <v>1</v>
      </c>
      <c r="BH16" s="6">
        <f t="shared" si="153"/>
        <v>82.957030539791489</v>
      </c>
      <c r="BI16" s="6">
        <f t="shared" si="154"/>
        <v>5572.8499327641312</v>
      </c>
      <c r="BJ16" s="2">
        <f t="shared" si="155"/>
        <v>-2.3390361110989209E-3</v>
      </c>
      <c r="BK16" s="49"/>
      <c r="BL16" s="1">
        <f t="shared" si="156"/>
        <v>14.88358675422233</v>
      </c>
      <c r="BM16" s="6">
        <f t="shared" si="157"/>
        <v>378250.92261421832</v>
      </c>
      <c r="BN16" s="16">
        <f t="shared" si="158"/>
        <v>1.415928582378176E-2</v>
      </c>
      <c r="BO16" s="6">
        <f t="shared" si="159"/>
        <v>1</v>
      </c>
      <c r="BP16" s="6">
        <f t="shared" si="160"/>
        <v>82.933074845146734</v>
      </c>
      <c r="BQ16" s="6">
        <f t="shared" si="161"/>
        <v>5572.1161985110493</v>
      </c>
      <c r="BR16" s="2">
        <f t="shared" si="162"/>
        <v>-2.3371360043859799E-3</v>
      </c>
      <c r="BS16" s="49"/>
      <c r="BT16" s="1">
        <f t="shared" si="163"/>
        <v>14.881249618217945</v>
      </c>
      <c r="BU16" s="6">
        <f t="shared" si="164"/>
        <v>378191.52672634996</v>
      </c>
      <c r="BV16" s="16">
        <f t="shared" si="165"/>
        <v>1.4159646269718246E-2</v>
      </c>
      <c r="BW16" s="6">
        <f t="shared" si="166"/>
        <v>1</v>
      </c>
      <c r="BX16" s="6">
        <f t="shared" si="167"/>
        <v>82.909141826602948</v>
      </c>
      <c r="BY16" s="6">
        <f t="shared" si="168"/>
        <v>5571.3830460248309</v>
      </c>
      <c r="BZ16" s="18">
        <f t="shared" si="169"/>
        <v>-2.3352375153139027E-3</v>
      </c>
      <c r="CA16" s="54"/>
      <c r="CB16" s="1">
        <f t="shared" si="170"/>
        <v>14.87891438070263</v>
      </c>
      <c r="CC16" s="6">
        <f t="shared" si="171"/>
        <v>378132.17908661248</v>
      </c>
      <c r="CD16" s="16">
        <f t="shared" si="172"/>
        <v>1.4160006499711454E-2</v>
      </c>
      <c r="CE16" s="6">
        <f t="shared" si="173"/>
        <v>1</v>
      </c>
      <c r="CF16" s="6">
        <f t="shared" si="174"/>
        <v>82.885231459810626</v>
      </c>
      <c r="CG16" s="6">
        <f t="shared" si="175"/>
        <v>5570.6504748296375</v>
      </c>
      <c r="CH16" s="18">
        <f t="shared" si="176"/>
        <v>-2.3333406425266037E-3</v>
      </c>
      <c r="CI16" s="54"/>
      <c r="CJ16" s="1">
        <f t="shared" si="177"/>
        <v>14.876581040060104</v>
      </c>
      <c r="CK16" s="6">
        <f t="shared" si="178"/>
        <v>378072.87965392979</v>
      </c>
      <c r="CL16" s="16">
        <f t="shared" si="179"/>
        <v>1.4160366513851455E-2</v>
      </c>
      <c r="CM16" s="6">
        <f t="shared" si="180"/>
        <v>1</v>
      </c>
      <c r="CN16" s="6">
        <f t="shared" si="181"/>
        <v>82.861343720449028</v>
      </c>
      <c r="CO16" s="6">
        <f t="shared" si="182"/>
        <v>5569.9184844499896</v>
      </c>
      <c r="CP16" s="18">
        <f t="shared" si="183"/>
        <v>-2.3314453846689709E-3</v>
      </c>
      <c r="CQ16" s="54"/>
      <c r="CR16" s="1">
        <f t="shared" si="184"/>
        <v>14.874249594675435</v>
      </c>
      <c r="CS16" s="6">
        <f t="shared" si="185"/>
        <v>378013.62838726008</v>
      </c>
      <c r="CT16" s="16">
        <f t="shared" si="186"/>
        <v>1.4160726312228353E-2</v>
      </c>
      <c r="CU16" s="6">
        <f t="shared" si="187"/>
        <v>1</v>
      </c>
      <c r="CV16" s="6">
        <f t="shared" si="188"/>
        <v>82.837478584226346</v>
      </c>
      <c r="CW16" s="6">
        <f t="shared" si="189"/>
        <v>5569.1870744107891</v>
      </c>
      <c r="CX16" s="18">
        <f t="shared" si="190"/>
        <v>-2.3295517403868933E-3</v>
      </c>
      <c r="CY16" s="54"/>
      <c r="CZ16" s="1">
        <f t="shared" si="191"/>
        <v>14.871920042935049</v>
      </c>
      <c r="DA16" s="6">
        <f t="shared" si="192"/>
        <v>377954.4252455961</v>
      </c>
      <c r="DB16" s="16">
        <f t="shared" si="193"/>
        <v>1.4161085894932292E-2</v>
      </c>
      <c r="DC16" s="6">
        <f t="shared" si="194"/>
        <v>1</v>
      </c>
      <c r="DD16" s="6">
        <f t="shared" si="195"/>
        <v>82.813636026879621</v>
      </c>
      <c r="DE16" s="6">
        <f t="shared" si="196"/>
        <v>5568.4562442373062</v>
      </c>
      <c r="DF16" s="18">
        <f t="shared" si="197"/>
        <v>-2.3276597083272434E-3</v>
      </c>
      <c r="DG16" s="54"/>
      <c r="DH16" s="1">
        <f t="shared" si="198"/>
        <v>14.869592383226722</v>
      </c>
      <c r="DI16" s="6">
        <f t="shared" si="199"/>
        <v>377895.27018796478</v>
      </c>
      <c r="DJ16" s="16">
        <f t="shared" si="200"/>
        <v>1.4161445262053445E-2</v>
      </c>
      <c r="DK16" s="6">
        <f t="shared" si="201"/>
        <v>1</v>
      </c>
      <c r="DL16" s="6">
        <f t="shared" si="202"/>
        <v>82.789816024174627</v>
      </c>
      <c r="DM16" s="6">
        <f t="shared" si="203"/>
        <v>5567.725993455183</v>
      </c>
      <c r="DN16" s="18">
        <f t="shared" si="204"/>
        <v>-2.3257692871378908E-3</v>
      </c>
      <c r="DO16" s="48"/>
      <c r="DP16" s="1">
        <v>11.758900000000001</v>
      </c>
      <c r="DQ16" s="6">
        <f t="shared" si="205"/>
        <v>298840.24915341928</v>
      </c>
      <c r="DR16" s="16">
        <f t="shared" si="206"/>
        <v>1.4723473850472596E-2</v>
      </c>
      <c r="DS16" s="6">
        <f t="shared" si="207"/>
        <v>1</v>
      </c>
      <c r="DT16" s="6">
        <f t="shared" si="208"/>
        <v>53.828824513057093</v>
      </c>
      <c r="DU16" s="6">
        <f t="shared" si="209"/>
        <v>4577.7091830917079</v>
      </c>
      <c r="DV16" s="18">
        <f t="shared" si="210"/>
        <v>-2.3257692871378908E-3</v>
      </c>
      <c r="DX16" s="45">
        <v>15</v>
      </c>
      <c r="DY16" s="45">
        <v>207.5</v>
      </c>
      <c r="DZ16">
        <f t="shared" si="1"/>
        <v>37.5</v>
      </c>
      <c r="EA16" s="1">
        <f t="shared" ref="EA16:EA18" si="211">EA15+DT24</f>
        <v>3702.1755629453905</v>
      </c>
      <c r="EB16" s="1">
        <f t="shared" si="3"/>
        <v>-3664.6755629453905</v>
      </c>
    </row>
    <row r="17" spans="1:132" ht="15.75" x14ac:dyDescent="0.25">
      <c r="A17" s="49"/>
      <c r="B17" s="52"/>
      <c r="C17" s="2">
        <v>12</v>
      </c>
      <c r="D17" s="2">
        <v>3</v>
      </c>
      <c r="E17" s="2">
        <v>100</v>
      </c>
      <c r="F17" s="2">
        <f t="shared" si="107"/>
        <v>0.05</v>
      </c>
      <c r="G17" s="2">
        <v>1.5E-3</v>
      </c>
      <c r="H17" s="2">
        <v>9.6999999999999993</v>
      </c>
      <c r="I17" s="6">
        <f t="shared" si="108"/>
        <v>246515.44079702749</v>
      </c>
      <c r="J17" s="7">
        <f t="shared" si="109"/>
        <v>1.5220229387005988E-2</v>
      </c>
      <c r="K17" s="6">
        <f t="shared" si="110"/>
        <v>1</v>
      </c>
      <c r="L17" s="6">
        <f t="shared" si="111"/>
        <v>37.864818453202787</v>
      </c>
      <c r="M17" s="2">
        <f t="shared" si="112"/>
        <v>3903.5895312580196</v>
      </c>
      <c r="N17" s="2">
        <f t="shared" si="113"/>
        <v>-2.3504707979013391E-3</v>
      </c>
      <c r="O17" s="49"/>
      <c r="P17" s="1">
        <f t="shared" si="114"/>
        <v>9.6976495292020974</v>
      </c>
      <c r="Q17" s="6">
        <f t="shared" si="115"/>
        <v>246455.70601921048</v>
      </c>
      <c r="R17" s="16">
        <f t="shared" si="116"/>
        <v>1.5220875955654254E-2</v>
      </c>
      <c r="S17" s="6">
        <f t="shared" si="117"/>
        <v>1</v>
      </c>
      <c r="T17" s="6">
        <f t="shared" si="118"/>
        <v>37.848077881255655</v>
      </c>
      <c r="U17" s="6">
        <f t="shared" si="119"/>
        <v>3902.8094145169334</v>
      </c>
      <c r="V17" s="2">
        <f t="shared" si="120"/>
        <v>-2.3485609568095586E-3</v>
      </c>
      <c r="W17" s="49"/>
      <c r="X17" s="1">
        <f t="shared" si="121"/>
        <v>9.695300968245288</v>
      </c>
      <c r="Y17" s="6">
        <f t="shared" si="122"/>
        <v>246396.01977802423</v>
      </c>
      <c r="Z17" s="16">
        <f t="shared" si="123"/>
        <v>1.5221522209528522E-2</v>
      </c>
      <c r="AA17" s="6">
        <f t="shared" si="124"/>
        <v>1</v>
      </c>
      <c r="AB17" s="6">
        <f t="shared" si="125"/>
        <v>37.831354319600422</v>
      </c>
      <c r="AC17" s="6">
        <f t="shared" si="126"/>
        <v>3902.0299053642848</v>
      </c>
      <c r="AD17" s="2">
        <f t="shared" si="127"/>
        <v>-2.3466527415160706E-3</v>
      </c>
      <c r="AE17" s="49"/>
      <c r="AF17" s="1">
        <f t="shared" si="128"/>
        <v>9.6929543155037727</v>
      </c>
      <c r="AG17" s="6">
        <f t="shared" si="129"/>
        <v>246336.38203215081</v>
      </c>
      <c r="AH17" s="16">
        <f t="shared" si="130"/>
        <v>1.5222168148681429E-2</v>
      </c>
      <c r="AI17" s="6">
        <f t="shared" si="131"/>
        <v>1</v>
      </c>
      <c r="AJ17" s="6">
        <f t="shared" si="132"/>
        <v>37.814647748452856</v>
      </c>
      <c r="AK17" s="6">
        <f t="shared" si="133"/>
        <v>3901.2510033157537</v>
      </c>
      <c r="AL17" s="2">
        <f t="shared" si="134"/>
        <v>-2.3447461506588287E-3</v>
      </c>
      <c r="AM17" s="49"/>
      <c r="AN17" s="1">
        <f t="shared" si="135"/>
        <v>9.6906095693531142</v>
      </c>
      <c r="AO17" s="6">
        <f t="shared" si="136"/>
        <v>246276.79274030682</v>
      </c>
      <c r="AP17" s="16">
        <f t="shared" si="137"/>
        <v>1.5222813773165792E-2</v>
      </c>
      <c r="AQ17" s="6">
        <f t="shared" si="138"/>
        <v>1</v>
      </c>
      <c r="AR17" s="6">
        <f t="shared" si="139"/>
        <v>37.797958148054178</v>
      </c>
      <c r="AS17" s="6">
        <f t="shared" si="140"/>
        <v>3900.472707887388</v>
      </c>
      <c r="AT17" s="2">
        <f t="shared" si="141"/>
        <v>-2.3428411828767676E-3</v>
      </c>
      <c r="AU17" s="49"/>
      <c r="AV17" s="1">
        <f t="shared" si="142"/>
        <v>9.6882667281702375</v>
      </c>
      <c r="AW17" s="6">
        <f t="shared" si="143"/>
        <v>246217.25186124348</v>
      </c>
      <c r="AX17" s="16">
        <f t="shared" si="144"/>
        <v>1.5223459083034541E-2</v>
      </c>
      <c r="AY17" s="6">
        <f t="shared" si="145"/>
        <v>1</v>
      </c>
      <c r="AZ17" s="6">
        <f t="shared" si="146"/>
        <v>37.781285498670954</v>
      </c>
      <c r="BA17" s="6">
        <f t="shared" si="147"/>
        <v>3899.6950185955989</v>
      </c>
      <c r="BB17" s="2">
        <f t="shared" si="148"/>
        <v>-2.3409378368098276E-3</v>
      </c>
      <c r="BC17" s="55"/>
      <c r="BD17" s="1">
        <f t="shared" si="149"/>
        <v>9.6859257903334282</v>
      </c>
      <c r="BE17" s="6">
        <f t="shared" si="150"/>
        <v>246157.75935374663</v>
      </c>
      <c r="BF17" s="16">
        <f t="shared" si="151"/>
        <v>1.5224104078340772E-2</v>
      </c>
      <c r="BG17" s="6">
        <f t="shared" si="152"/>
        <v>1</v>
      </c>
      <c r="BH17" s="6">
        <f t="shared" si="153"/>
        <v>37.764629780595143</v>
      </c>
      <c r="BI17" s="6">
        <f t="shared" si="154"/>
        <v>3898.9179349571637</v>
      </c>
      <c r="BJ17" s="2">
        <f t="shared" si="155"/>
        <v>-2.3390361110989209E-3</v>
      </c>
      <c r="BK17" s="49"/>
      <c r="BL17" s="1">
        <f t="shared" si="156"/>
        <v>9.6835867542223291</v>
      </c>
      <c r="BM17" s="6">
        <f t="shared" si="157"/>
        <v>246098.31517663656</v>
      </c>
      <c r="BN17" s="16">
        <f t="shared" si="158"/>
        <v>1.5224748759137688E-2</v>
      </c>
      <c r="BO17" s="6">
        <f t="shared" si="159"/>
        <v>1</v>
      </c>
      <c r="BP17" s="6">
        <f t="shared" si="160"/>
        <v>37.747990974143939</v>
      </c>
      <c r="BQ17" s="6">
        <f t="shared" si="161"/>
        <v>3898.1414564892189</v>
      </c>
      <c r="BR17" s="2">
        <f t="shared" si="162"/>
        <v>-2.3371360043859799E-3</v>
      </c>
      <c r="BS17" s="49"/>
      <c r="BT17" s="1">
        <f t="shared" si="163"/>
        <v>9.6812496182179437</v>
      </c>
      <c r="BU17" s="6">
        <f t="shared" si="164"/>
        <v>246038.91928876811</v>
      </c>
      <c r="BV17" s="16">
        <f t="shared" si="165"/>
        <v>1.5225393125478673E-2</v>
      </c>
      <c r="BW17" s="6">
        <f t="shared" si="166"/>
        <v>1</v>
      </c>
      <c r="BX17" s="6">
        <f t="shared" si="167"/>
        <v>37.731369059659897</v>
      </c>
      <c r="BY17" s="6">
        <f t="shared" si="168"/>
        <v>3897.3655827092725</v>
      </c>
      <c r="BZ17" s="18">
        <f t="shared" si="169"/>
        <v>-2.3352375153139027E-3</v>
      </c>
      <c r="CA17" s="54"/>
      <c r="CB17" s="1">
        <f t="shared" si="170"/>
        <v>9.6789143807026292</v>
      </c>
      <c r="CC17" s="6">
        <f t="shared" si="171"/>
        <v>245979.57164903067</v>
      </c>
      <c r="CD17" s="16">
        <f t="shared" si="172"/>
        <v>1.5226037177417232E-2</v>
      </c>
      <c r="CE17" s="6">
        <f t="shared" si="173"/>
        <v>1</v>
      </c>
      <c r="CF17" s="6">
        <f t="shared" si="174"/>
        <v>37.714764017510788</v>
      </c>
      <c r="CG17" s="6">
        <f t="shared" si="175"/>
        <v>3896.5903131351938</v>
      </c>
      <c r="CH17" s="18">
        <f t="shared" si="176"/>
        <v>-2.3333406425266037E-3</v>
      </c>
      <c r="CI17" s="54"/>
      <c r="CJ17" s="1">
        <f t="shared" si="177"/>
        <v>9.6765810400601033</v>
      </c>
      <c r="CK17" s="6">
        <f t="shared" si="178"/>
        <v>245920.27221634798</v>
      </c>
      <c r="CL17" s="16">
        <f t="shared" si="179"/>
        <v>1.5226680915007005E-2</v>
      </c>
      <c r="CM17" s="6">
        <f t="shared" si="180"/>
        <v>1</v>
      </c>
      <c r="CN17" s="6">
        <f t="shared" si="181"/>
        <v>37.698175828089582</v>
      </c>
      <c r="CO17" s="6">
        <f t="shared" si="182"/>
        <v>3895.8156472852143</v>
      </c>
      <c r="CP17" s="18">
        <f t="shared" si="183"/>
        <v>-2.3314453846689709E-3</v>
      </c>
      <c r="CQ17" s="54"/>
      <c r="CR17" s="1">
        <f t="shared" si="184"/>
        <v>9.6742495946754339</v>
      </c>
      <c r="CS17" s="6">
        <f t="shared" si="185"/>
        <v>245861.02094967829</v>
      </c>
      <c r="CT17" s="16">
        <f t="shared" si="186"/>
        <v>1.5227324338301776E-2</v>
      </c>
      <c r="CU17" s="6">
        <f t="shared" si="187"/>
        <v>1</v>
      </c>
      <c r="CV17" s="6">
        <f t="shared" si="188"/>
        <v>37.68160447181441</v>
      </c>
      <c r="CW17" s="6">
        <f t="shared" si="189"/>
        <v>3895.0415846779288</v>
      </c>
      <c r="CX17" s="18">
        <f t="shared" si="190"/>
        <v>-2.3295517403868933E-3</v>
      </c>
      <c r="CY17" s="54"/>
      <c r="CZ17" s="1">
        <f t="shared" si="191"/>
        <v>9.6719200429350476</v>
      </c>
      <c r="DA17" s="6">
        <f t="shared" si="192"/>
        <v>245801.81780801431</v>
      </c>
      <c r="DB17" s="16">
        <f t="shared" si="193"/>
        <v>1.5227967447355486E-2</v>
      </c>
      <c r="DC17" s="6">
        <f t="shared" si="194"/>
        <v>1</v>
      </c>
      <c r="DD17" s="6">
        <f t="shared" si="195"/>
        <v>37.665049929128628</v>
      </c>
      <c r="DE17" s="6">
        <f t="shared" si="196"/>
        <v>3894.268124832302</v>
      </c>
      <c r="DF17" s="18">
        <f t="shared" si="197"/>
        <v>-2.3276597083272434E-3</v>
      </c>
      <c r="DG17" s="54"/>
      <c r="DH17" s="1">
        <f t="shared" si="198"/>
        <v>9.6695923832267212</v>
      </c>
      <c r="DI17" s="6">
        <f t="shared" si="199"/>
        <v>245742.662750383</v>
      </c>
      <c r="DJ17" s="16">
        <f t="shared" si="200"/>
        <v>1.522861024222219E-2</v>
      </c>
      <c r="DK17" s="6">
        <f t="shared" si="201"/>
        <v>1</v>
      </c>
      <c r="DL17" s="6">
        <f t="shared" si="202"/>
        <v>37.64851218050056</v>
      </c>
      <c r="DM17" s="6">
        <f t="shared" si="203"/>
        <v>3893.4952672676509</v>
      </c>
      <c r="DN17" s="18">
        <f t="shared" si="204"/>
        <v>-2.3257692871378908E-3</v>
      </c>
      <c r="DO17" s="48"/>
      <c r="DP17" s="1">
        <v>6.5589000000000004</v>
      </c>
      <c r="DQ17" s="6">
        <f t="shared" si="205"/>
        <v>166687.64171583753</v>
      </c>
      <c r="DR17" s="16">
        <f t="shared" si="206"/>
        <v>1.6337411280561986E-2</v>
      </c>
      <c r="DS17" s="6">
        <f t="shared" si="207"/>
        <v>1</v>
      </c>
      <c r="DT17" s="6">
        <f t="shared" si="208"/>
        <v>18.583027677170879</v>
      </c>
      <c r="DU17" s="6">
        <f t="shared" si="209"/>
        <v>2833.2536975972921</v>
      </c>
      <c r="DV17" s="18">
        <f t="shared" si="210"/>
        <v>-2.3257692871378908E-3</v>
      </c>
      <c r="DX17" s="45">
        <v>16</v>
      </c>
      <c r="DY17" s="45">
        <v>219.4</v>
      </c>
      <c r="DZ17">
        <f t="shared" si="1"/>
        <v>25.599999999999994</v>
      </c>
      <c r="EA17" s="1">
        <f t="shared" si="211"/>
        <v>3701.6839873077734</v>
      </c>
      <c r="EB17" s="1">
        <f t="shared" si="3"/>
        <v>-3676.0839873077734</v>
      </c>
    </row>
    <row r="18" spans="1:132" ht="15.75" x14ac:dyDescent="0.25">
      <c r="A18" s="49"/>
      <c r="B18" s="52"/>
      <c r="C18" s="23">
        <v>3</v>
      </c>
      <c r="D18" s="23">
        <v>2</v>
      </c>
      <c r="E18" s="2">
        <v>100</v>
      </c>
      <c r="F18" s="2">
        <f t="shared" si="107"/>
        <v>0.05</v>
      </c>
      <c r="G18" s="2">
        <v>1.5E-3</v>
      </c>
      <c r="H18" s="2">
        <f>-H4</f>
        <v>-26.1</v>
      </c>
      <c r="I18" s="6">
        <f t="shared" si="108"/>
        <v>663304.43348478549</v>
      </c>
      <c r="J18" s="7">
        <f t="shared" si="109"/>
        <v>1.2994771043319643E-2</v>
      </c>
      <c r="K18" s="6">
        <f t="shared" si="110"/>
        <v>-1</v>
      </c>
      <c r="L18" s="6">
        <f t="shared" si="111"/>
        <v>-234.05658233595466</v>
      </c>
      <c r="M18" s="2">
        <f t="shared" si="112"/>
        <v>8967.685146971442</v>
      </c>
      <c r="N18" s="2">
        <f t="shared" si="113"/>
        <v>-2.3504707979013391E-3</v>
      </c>
      <c r="O18" s="49"/>
      <c r="P18" s="29">
        <f>H18+N18-N3</f>
        <v>-26.101853366829545</v>
      </c>
      <c r="Q18" s="6">
        <f t="shared" si="115"/>
        <v>663351.53488075896</v>
      </c>
      <c r="R18" s="16">
        <f t="shared" si="116"/>
        <v>1.299463895258258E-2</v>
      </c>
      <c r="S18" s="6">
        <f t="shared" si="117"/>
        <v>-1</v>
      </c>
      <c r="T18" s="6">
        <f t="shared" si="118"/>
        <v>-234.08744483349403</v>
      </c>
      <c r="U18" s="6">
        <f t="shared" si="119"/>
        <v>8968.2307820706064</v>
      </c>
      <c r="V18" s="2">
        <f t="shared" si="120"/>
        <v>-2.3485609568095586E-3</v>
      </c>
      <c r="W18" s="49"/>
      <c r="X18" s="29">
        <f>P18+V18-V3</f>
        <v>-26.10370484178619</v>
      </c>
      <c r="Y18" s="6">
        <f t="shared" si="122"/>
        <v>663398.58819674479</v>
      </c>
      <c r="Z18" s="16">
        <f t="shared" si="123"/>
        <v>1.2994507009715441E-2</v>
      </c>
      <c r="AA18" s="6">
        <f t="shared" si="124"/>
        <v>-1</v>
      </c>
      <c r="AB18" s="6">
        <f t="shared" si="125"/>
        <v>-234.11827774418032</v>
      </c>
      <c r="AC18" s="6">
        <f t="shared" si="126"/>
        <v>8968.7758562688523</v>
      </c>
      <c r="AD18" s="2">
        <f t="shared" si="127"/>
        <v>-2.3466527415160706E-3</v>
      </c>
      <c r="AE18" s="49"/>
      <c r="AF18" s="29">
        <f>X18+AD18-AD3</f>
        <v>-26.105554426705979</v>
      </c>
      <c r="AG18" s="6">
        <f t="shared" si="129"/>
        <v>663445.59347940388</v>
      </c>
      <c r="AH18" s="16">
        <f t="shared" si="130"/>
        <v>1.2994375214545316E-2</v>
      </c>
      <c r="AI18" s="6">
        <f t="shared" si="131"/>
        <v>-1</v>
      </c>
      <c r="AJ18" s="6">
        <f t="shared" si="132"/>
        <v>-234.1490810927084</v>
      </c>
      <c r="AK18" s="6">
        <f t="shared" si="133"/>
        <v>8969.3203701191615</v>
      </c>
      <c r="AL18" s="2">
        <f t="shared" si="134"/>
        <v>-2.3447461506588287E-3</v>
      </c>
      <c r="AM18" s="49"/>
      <c r="AN18" s="29">
        <f>AF18+AL18-AL3</f>
        <v>-26.107402123423377</v>
      </c>
      <c r="AO18" s="6">
        <f t="shared" si="136"/>
        <v>663492.55077535741</v>
      </c>
      <c r="AP18" s="16">
        <f t="shared" si="137"/>
        <v>1.2994243566899513E-2</v>
      </c>
      <c r="AQ18" s="6">
        <f t="shared" si="138"/>
        <v>-1</v>
      </c>
      <c r="AR18" s="6">
        <f t="shared" si="139"/>
        <v>-234.17985490376088</v>
      </c>
      <c r="AS18" s="6">
        <f t="shared" si="140"/>
        <v>8969.8643241740374</v>
      </c>
      <c r="AT18" s="2">
        <f t="shared" si="141"/>
        <v>-2.3428411828767676E-3</v>
      </c>
      <c r="AU18" s="49"/>
      <c r="AV18" s="29">
        <f>AN18+AT18-AT3</f>
        <v>-26.109247933771275</v>
      </c>
      <c r="AW18" s="6">
        <f t="shared" si="143"/>
        <v>663539.46013118618</v>
      </c>
      <c r="AX18" s="16">
        <f t="shared" si="144"/>
        <v>1.2994112066605548E-2</v>
      </c>
      <c r="AY18" s="6">
        <f t="shared" si="145"/>
        <v>-1</v>
      </c>
      <c r="AZ18" s="6">
        <f t="shared" si="146"/>
        <v>-234.21059920200739</v>
      </c>
      <c r="BA18" s="6">
        <f t="shared" si="147"/>
        <v>8970.4077189854743</v>
      </c>
      <c r="BB18" s="2">
        <f t="shared" si="148"/>
        <v>-2.3409378368098276E-3</v>
      </c>
      <c r="BC18" s="55"/>
      <c r="BD18" s="29">
        <f>AV18+BB18-BB3</f>
        <v>-26.111091859580984</v>
      </c>
      <c r="BE18" s="6">
        <f t="shared" si="150"/>
        <v>663586.32159343129</v>
      </c>
      <c r="BF18" s="16">
        <f t="shared" si="151"/>
        <v>1.2993980713491135E-2</v>
      </c>
      <c r="BG18" s="6">
        <f t="shared" si="152"/>
        <v>-1</v>
      </c>
      <c r="BH18" s="6">
        <f t="shared" si="153"/>
        <v>-234.24131401210465</v>
      </c>
      <c r="BI18" s="6">
        <f t="shared" si="154"/>
        <v>8970.9505551049606</v>
      </c>
      <c r="BJ18" s="2">
        <f t="shared" si="155"/>
        <v>-2.3390361110989209E-3</v>
      </c>
      <c r="BK18" s="49"/>
      <c r="BL18" s="29">
        <f>BD18+BJ18-BJ3</f>
        <v>-26.11293390268224</v>
      </c>
      <c r="BM18" s="6">
        <f t="shared" si="157"/>
        <v>663633.13520859345</v>
      </c>
      <c r="BN18" s="16">
        <f t="shared" si="158"/>
        <v>1.2993849507384263E-2</v>
      </c>
      <c r="BO18" s="6">
        <f t="shared" si="159"/>
        <v>-1</v>
      </c>
      <c r="BP18" s="6">
        <f t="shared" si="160"/>
        <v>-234.27199935869749</v>
      </c>
      <c r="BQ18" s="6">
        <f t="shared" si="161"/>
        <v>8971.4928330835246</v>
      </c>
      <c r="BR18" s="2">
        <f t="shared" si="162"/>
        <v>-2.3371360043859799E-3</v>
      </c>
      <c r="BS18" s="49"/>
      <c r="BT18" s="29">
        <f>BL18+BR18-BR3</f>
        <v>-26.114774064903202</v>
      </c>
      <c r="BU18" s="6">
        <f t="shared" si="164"/>
        <v>663679.90102313354</v>
      </c>
      <c r="BV18" s="16">
        <f t="shared" si="165"/>
        <v>1.2993718448113086E-2</v>
      </c>
      <c r="BW18" s="6">
        <f t="shared" si="166"/>
        <v>-1</v>
      </c>
      <c r="BX18" s="6">
        <f t="shared" si="167"/>
        <v>-234.30265526641733</v>
      </c>
      <c r="BY18" s="6">
        <f t="shared" si="168"/>
        <v>8972.0345534716689</v>
      </c>
      <c r="BZ18" s="18">
        <f t="shared" si="169"/>
        <v>-2.3352375153139027E-3</v>
      </c>
      <c r="CA18" s="54"/>
      <c r="CB18" s="29">
        <f>BT18+BZ18-BZ3</f>
        <v>-26.116612348070461</v>
      </c>
      <c r="CC18" s="6">
        <f t="shared" si="171"/>
        <v>663726.61908347241</v>
      </c>
      <c r="CD18" s="16">
        <f t="shared" si="172"/>
        <v>1.2993587535505986E-2</v>
      </c>
      <c r="CE18" s="6">
        <f t="shared" si="173"/>
        <v>-1</v>
      </c>
      <c r="CF18" s="6">
        <f t="shared" si="174"/>
        <v>-234.33328175988308</v>
      </c>
      <c r="CG18" s="6">
        <f t="shared" si="175"/>
        <v>8972.5757168194141</v>
      </c>
      <c r="CH18" s="18">
        <f t="shared" si="176"/>
        <v>-2.3333406425266037E-3</v>
      </c>
      <c r="CI18" s="54"/>
      <c r="CJ18" s="29">
        <f>CB18+CH18-CH3</f>
        <v>-26.118448754009027</v>
      </c>
      <c r="CK18" s="6">
        <f t="shared" si="178"/>
        <v>663773.28943599074</v>
      </c>
      <c r="CL18" s="16">
        <f t="shared" si="179"/>
        <v>1.2993456769391565E-2</v>
      </c>
      <c r="CM18" s="6">
        <f t="shared" si="180"/>
        <v>-1</v>
      </c>
      <c r="CN18" s="6">
        <f t="shared" si="181"/>
        <v>-234.36387886370082</v>
      </c>
      <c r="CO18" s="6">
        <f t="shared" si="182"/>
        <v>8973.1163236762804</v>
      </c>
      <c r="CP18" s="18">
        <f t="shared" si="183"/>
        <v>-2.3314453846689709E-3</v>
      </c>
      <c r="CQ18" s="54"/>
      <c r="CR18" s="29">
        <f>CJ18+CP18-CP3</f>
        <v>-26.120283284542346</v>
      </c>
      <c r="CS18" s="6">
        <f t="shared" si="185"/>
        <v>663819.9121270295</v>
      </c>
      <c r="CT18" s="16">
        <f t="shared" si="186"/>
        <v>1.2993326149598668E-2</v>
      </c>
      <c r="CU18" s="6">
        <f t="shared" si="187"/>
        <v>-1</v>
      </c>
      <c r="CV18" s="6">
        <f t="shared" si="188"/>
        <v>-234.39444660246463</v>
      </c>
      <c r="CW18" s="6">
        <f t="shared" si="189"/>
        <v>8973.6563745913245</v>
      </c>
      <c r="CX18" s="18">
        <f t="shared" si="190"/>
        <v>-2.3295517403868933E-3</v>
      </c>
      <c r="CY18" s="54"/>
      <c r="CZ18" s="29">
        <f>CR18+CX18-CX3</f>
        <v>-26.122115941492286</v>
      </c>
      <c r="DA18" s="6">
        <f t="shared" si="192"/>
        <v>663866.48720288975</v>
      </c>
      <c r="DB18" s="16">
        <f t="shared" si="193"/>
        <v>1.2993195675956302E-2</v>
      </c>
      <c r="DC18" s="6">
        <f t="shared" si="194"/>
        <v>-1</v>
      </c>
      <c r="DD18" s="6">
        <f t="shared" si="195"/>
        <v>-234.42498500075459</v>
      </c>
      <c r="DE18" s="6">
        <f t="shared" si="196"/>
        <v>8974.1958701130607</v>
      </c>
      <c r="DF18" s="18">
        <f t="shared" si="197"/>
        <v>-2.3276597083272434E-3</v>
      </c>
      <c r="DG18" s="54"/>
      <c r="DH18" s="29">
        <f>CZ18+DF18-DF3</f>
        <v>-26.123946726679151</v>
      </c>
      <c r="DI18" s="6">
        <f t="shared" si="199"/>
        <v>663913.0147098325</v>
      </c>
      <c r="DJ18" s="16">
        <f t="shared" si="200"/>
        <v>1.2993065348293751E-2</v>
      </c>
      <c r="DK18" s="6">
        <f t="shared" si="201"/>
        <v>-1</v>
      </c>
      <c r="DL18" s="6">
        <f t="shared" si="202"/>
        <v>-234.45549408313951</v>
      </c>
      <c r="DM18" s="6">
        <f t="shared" si="203"/>
        <v>8974.7348107895668</v>
      </c>
      <c r="DN18" s="18">
        <f t="shared" si="204"/>
        <v>-2.3257692871378908E-3</v>
      </c>
      <c r="DO18" s="48"/>
      <c r="DP18" s="29">
        <f>-DP4</f>
        <v>-27.8718</v>
      </c>
      <c r="DQ18" s="6">
        <f t="shared" si="205"/>
        <v>708332.89307284448</v>
      </c>
      <c r="DR18" s="16">
        <f t="shared" si="206"/>
        <v>1.2874155011020367E-2</v>
      </c>
      <c r="DS18" s="6">
        <f t="shared" si="207"/>
        <v>-1</v>
      </c>
      <c r="DT18" s="6">
        <f t="shared" si="208"/>
        <v>-264.43563542801667</v>
      </c>
      <c r="DU18" s="6">
        <f t="shared" si="209"/>
        <v>9487.569350670452</v>
      </c>
      <c r="DV18" s="18">
        <f t="shared" si="210"/>
        <v>-2.3257692871378908E-3</v>
      </c>
      <c r="DX18" s="45">
        <v>17</v>
      </c>
      <c r="DY18" s="45">
        <v>220.5</v>
      </c>
      <c r="DZ18">
        <f t="shared" si="1"/>
        <v>24.5</v>
      </c>
      <c r="EA18" s="1">
        <f t="shared" si="211"/>
        <v>3692.0664654045086</v>
      </c>
      <c r="EB18" s="1">
        <f t="shared" si="3"/>
        <v>-3667.5664654045086</v>
      </c>
    </row>
    <row r="19" spans="1:132" ht="15.75" x14ac:dyDescent="0.25">
      <c r="A19" s="49"/>
      <c r="B19" s="52"/>
      <c r="C19" s="21">
        <v>2</v>
      </c>
      <c r="D19" s="22">
        <v>1</v>
      </c>
      <c r="E19" s="9">
        <v>100</v>
      </c>
      <c r="F19" s="9">
        <f t="shared" si="107"/>
        <v>0.05</v>
      </c>
      <c r="G19" s="9">
        <v>1.5E-3</v>
      </c>
      <c r="H19" s="9">
        <f>-H3</f>
        <v>-31</v>
      </c>
      <c r="I19" s="10">
        <f t="shared" si="108"/>
        <v>787832.85203173745</v>
      </c>
      <c r="J19" s="11">
        <f t="shared" si="109"/>
        <v>1.2685379835642432E-2</v>
      </c>
      <c r="K19" s="6">
        <f t="shared" si="110"/>
        <v>-1</v>
      </c>
      <c r="L19" s="6">
        <f t="shared" si="111"/>
        <v>-322.32803153780048</v>
      </c>
      <c r="M19" s="9">
        <f>L19/(H19/1000)</f>
        <v>10397.678436703241</v>
      </c>
      <c r="N19" s="9">
        <f t="shared" si="113"/>
        <v>-2.3504707979013391E-3</v>
      </c>
      <c r="O19" s="49"/>
      <c r="P19" s="28">
        <f>H19+N19-N3</f>
        <v>-31.001853366829543</v>
      </c>
      <c r="Q19" s="6">
        <f t="shared" si="115"/>
        <v>787879.95342771104</v>
      </c>
      <c r="R19" s="16">
        <f t="shared" si="116"/>
        <v>1.2685275995734753E-2</v>
      </c>
      <c r="S19" s="6">
        <f t="shared" si="117"/>
        <v>-1</v>
      </c>
      <c r="T19" s="6">
        <f t="shared" si="118"/>
        <v>-322.3639352881504</v>
      </c>
      <c r="U19" s="6">
        <f t="shared" si="119"/>
        <v>10398.214954240895</v>
      </c>
      <c r="V19" s="2">
        <f t="shared" si="120"/>
        <v>-2.3485609568095586E-3</v>
      </c>
      <c r="W19" s="49"/>
      <c r="X19" s="28">
        <f>P19+V19-V3</f>
        <v>-31.003704841786188</v>
      </c>
      <c r="Y19" s="6">
        <f t="shared" si="122"/>
        <v>787927.00674369687</v>
      </c>
      <c r="Z19" s="16">
        <f t="shared" si="123"/>
        <v>1.2685172270536978E-2</v>
      </c>
      <c r="AA19" s="6">
        <f t="shared" si="124"/>
        <v>-1</v>
      </c>
      <c r="AB19" s="6">
        <f t="shared" si="125"/>
        <v>-322.39980428087495</v>
      </c>
      <c r="AC19" s="6">
        <f t="shared" si="126"/>
        <v>10398.750921094785</v>
      </c>
      <c r="AD19" s="2">
        <f t="shared" si="127"/>
        <v>-2.3466527415160706E-3</v>
      </c>
      <c r="AE19" s="49"/>
      <c r="AF19" s="28">
        <f>X19+AD19-AD3</f>
        <v>-31.005554426705977</v>
      </c>
      <c r="AG19" s="6">
        <f t="shared" si="129"/>
        <v>787974.01202635595</v>
      </c>
      <c r="AH19" s="16">
        <f t="shared" si="130"/>
        <v>1.2685068659918362E-2</v>
      </c>
      <c r="AI19" s="6">
        <f t="shared" si="131"/>
        <v>-1</v>
      </c>
      <c r="AJ19" s="6">
        <f t="shared" si="132"/>
        <v>-322.43563854574205</v>
      </c>
      <c r="AK19" s="6">
        <f t="shared" si="133"/>
        <v>10399.286337805943</v>
      </c>
      <c r="AL19" s="2">
        <f t="shared" si="134"/>
        <v>-2.3447461506588287E-3</v>
      </c>
      <c r="AM19" s="49"/>
      <c r="AN19" s="28">
        <f>AF19+AL19-AL3</f>
        <v>-31.007402123423375</v>
      </c>
      <c r="AO19" s="6">
        <f t="shared" si="136"/>
        <v>788020.96932230936</v>
      </c>
      <c r="AP19" s="16">
        <f t="shared" si="137"/>
        <v>1.2684965163748292E-2</v>
      </c>
      <c r="AQ19" s="6">
        <f t="shared" si="138"/>
        <v>-1</v>
      </c>
      <c r="AR19" s="6">
        <f t="shared" si="139"/>
        <v>-322.47143811250203</v>
      </c>
      <c r="AS19" s="6">
        <f t="shared" si="140"/>
        <v>10399.82120491491</v>
      </c>
      <c r="AT19" s="2">
        <f t="shared" si="141"/>
        <v>-2.3428411828767676E-3</v>
      </c>
      <c r="AU19" s="49"/>
      <c r="AV19" s="28">
        <f>AN19+AT19-AT3</f>
        <v>-31.009247933771274</v>
      </c>
      <c r="AW19" s="6">
        <f t="shared" si="143"/>
        <v>788067.87867813814</v>
      </c>
      <c r="AX19" s="16">
        <f t="shared" si="144"/>
        <v>1.2684861781896324E-2</v>
      </c>
      <c r="AY19" s="6">
        <f t="shared" si="145"/>
        <v>-1</v>
      </c>
      <c r="AZ19" s="6">
        <f t="shared" si="146"/>
        <v>-322.50720301088836</v>
      </c>
      <c r="BA19" s="6">
        <f t="shared" si="147"/>
        <v>10400.355522961752</v>
      </c>
      <c r="BB19" s="2">
        <f t="shared" si="148"/>
        <v>-2.3409378368098276E-3</v>
      </c>
      <c r="BC19" s="55"/>
      <c r="BD19" s="28">
        <f>AV19+BB19-BB3</f>
        <v>-31.011091859580983</v>
      </c>
      <c r="BE19" s="6">
        <f t="shared" si="150"/>
        <v>788114.74014038336</v>
      </c>
      <c r="BF19" s="16">
        <f t="shared" si="151"/>
        <v>1.2684758514232184E-2</v>
      </c>
      <c r="BG19" s="6">
        <f t="shared" si="152"/>
        <v>-1</v>
      </c>
      <c r="BH19" s="6">
        <f t="shared" si="153"/>
        <v>-322.54293327061765</v>
      </c>
      <c r="BI19" s="6">
        <f t="shared" si="154"/>
        <v>10400.889292486067</v>
      </c>
      <c r="BJ19" s="2">
        <f t="shared" si="155"/>
        <v>-2.3390361110989209E-3</v>
      </c>
      <c r="BK19" s="49"/>
      <c r="BL19" s="28">
        <f>BD19+BJ19-BJ3</f>
        <v>-31.012933902682239</v>
      </c>
      <c r="BM19" s="6">
        <f t="shared" si="157"/>
        <v>788161.55375554552</v>
      </c>
      <c r="BN19" s="16">
        <f t="shared" si="158"/>
        <v>1.2684655360625722E-2</v>
      </c>
      <c r="BO19" s="6">
        <f t="shared" si="159"/>
        <v>-1</v>
      </c>
      <c r="BP19" s="6">
        <f t="shared" si="160"/>
        <v>-322.57862892138832</v>
      </c>
      <c r="BQ19" s="6">
        <f t="shared" si="161"/>
        <v>10401.422514026937</v>
      </c>
      <c r="BR19" s="2">
        <f t="shared" si="162"/>
        <v>-2.3371360043859799E-3</v>
      </c>
      <c r="BS19" s="49"/>
      <c r="BT19" s="28">
        <f>BL19+BR19-BR3</f>
        <v>-31.0147740649032</v>
      </c>
      <c r="BU19" s="6">
        <f t="shared" si="164"/>
        <v>788208.3195700855</v>
      </c>
      <c r="BV19" s="16">
        <f t="shared" si="165"/>
        <v>1.2684552320946986E-2</v>
      </c>
      <c r="BW19" s="6">
        <f t="shared" si="166"/>
        <v>-1</v>
      </c>
      <c r="BX19" s="6">
        <f t="shared" si="167"/>
        <v>-322.61428999288313</v>
      </c>
      <c r="BY19" s="6">
        <f t="shared" si="168"/>
        <v>10401.95518812302</v>
      </c>
      <c r="BZ19" s="18">
        <f t="shared" si="169"/>
        <v>-2.3352375153139027E-3</v>
      </c>
      <c r="CA19" s="54"/>
      <c r="CB19" s="28">
        <f>BT19+BZ19-BZ3</f>
        <v>-31.01661234807046</v>
      </c>
      <c r="CC19" s="6">
        <f t="shared" si="171"/>
        <v>788255.03763042437</v>
      </c>
      <c r="CD19" s="16">
        <f t="shared" si="172"/>
        <v>1.2684449395066142E-2</v>
      </c>
      <c r="CE19" s="6">
        <f t="shared" si="173"/>
        <v>-1</v>
      </c>
      <c r="CF19" s="6">
        <f t="shared" si="174"/>
        <v>-322.64991651476618</v>
      </c>
      <c r="CG19" s="6">
        <f t="shared" si="175"/>
        <v>10402.487315312441</v>
      </c>
      <c r="CH19" s="18">
        <f t="shared" si="176"/>
        <v>-2.3333406425266037E-3</v>
      </c>
      <c r="CI19" s="54"/>
      <c r="CJ19" s="28">
        <f>CB19+CH19-CH3</f>
        <v>-31.018448754009025</v>
      </c>
      <c r="CK19" s="6">
        <f t="shared" si="178"/>
        <v>788301.70798294269</v>
      </c>
      <c r="CL19" s="16">
        <f t="shared" si="179"/>
        <v>1.2684346582853546E-2</v>
      </c>
      <c r="CM19" s="6">
        <f t="shared" si="180"/>
        <v>-1</v>
      </c>
      <c r="CN19" s="6">
        <f t="shared" si="181"/>
        <v>-322.68550851668545</v>
      </c>
      <c r="CO19" s="6">
        <f t="shared" si="182"/>
        <v>10403.018896132886</v>
      </c>
      <c r="CP19" s="18">
        <f t="shared" si="183"/>
        <v>-2.3314453846689709E-3</v>
      </c>
      <c r="CQ19" s="54"/>
      <c r="CR19" s="28">
        <f>CJ19+CP19-CP3</f>
        <v>-31.020283284542344</v>
      </c>
      <c r="CS19" s="6">
        <f t="shared" si="185"/>
        <v>788348.33067398157</v>
      </c>
      <c r="CT19" s="16">
        <f t="shared" si="186"/>
        <v>1.2684243884179684E-2</v>
      </c>
      <c r="CU19" s="6">
        <f t="shared" si="187"/>
        <v>-1</v>
      </c>
      <c r="CV19" s="6">
        <f t="shared" si="188"/>
        <v>-322.72106602827114</v>
      </c>
      <c r="CW19" s="6">
        <f t="shared" si="189"/>
        <v>10403.549931121539</v>
      </c>
      <c r="CX19" s="18">
        <f t="shared" si="190"/>
        <v>-2.3295517403868933E-3</v>
      </c>
      <c r="CY19" s="54"/>
      <c r="CZ19" s="28">
        <f>CR19+CX19-CX3</f>
        <v>-31.022115941492284</v>
      </c>
      <c r="DA19" s="6">
        <f t="shared" si="192"/>
        <v>788394.90574984171</v>
      </c>
      <c r="DB19" s="16">
        <f t="shared" si="193"/>
        <v>1.2684141298915217E-2</v>
      </c>
      <c r="DC19" s="6">
        <f t="shared" si="194"/>
        <v>-1</v>
      </c>
      <c r="DD19" s="6">
        <f t="shared" si="195"/>
        <v>-322.75658907913663</v>
      </c>
      <c r="DE19" s="6">
        <f t="shared" si="196"/>
        <v>10404.080420815126</v>
      </c>
      <c r="DF19" s="18">
        <f t="shared" si="197"/>
        <v>-2.3276597083272434E-3</v>
      </c>
      <c r="DG19" s="54"/>
      <c r="DH19" s="28">
        <f>CZ19+DF19-DF3</f>
        <v>-31.023946726679149</v>
      </c>
      <c r="DI19" s="6">
        <f t="shared" si="199"/>
        <v>788441.43325678457</v>
      </c>
      <c r="DJ19" s="16">
        <f t="shared" si="200"/>
        <v>1.2684038826930939E-2</v>
      </c>
      <c r="DK19" s="6">
        <f t="shared" si="201"/>
        <v>-1</v>
      </c>
      <c r="DL19" s="6">
        <f t="shared" si="202"/>
        <v>-322.79207769887762</v>
      </c>
      <c r="DM19" s="6">
        <f t="shared" si="203"/>
        <v>10404.61036574987</v>
      </c>
      <c r="DN19" s="18">
        <f t="shared" si="204"/>
        <v>-2.3257692871378908E-3</v>
      </c>
      <c r="DO19" s="48"/>
      <c r="DP19" s="28">
        <f>-DP3</f>
        <v>-32.771799999999999</v>
      </c>
      <c r="DQ19" s="6">
        <f t="shared" si="205"/>
        <v>832861.31161979644</v>
      </c>
      <c r="DR19" s="16">
        <f t="shared" si="206"/>
        <v>1.2589923599201564E-2</v>
      </c>
      <c r="DS19" s="6">
        <f t="shared" si="207"/>
        <v>-1</v>
      </c>
      <c r="DT19" s="6">
        <f t="shared" si="208"/>
        <v>-357.51551931465815</v>
      </c>
      <c r="DU19" s="6">
        <f t="shared" si="209"/>
        <v>10909.242681654903</v>
      </c>
      <c r="DV19" s="18">
        <f t="shared" si="210"/>
        <v>-2.3257692871378908E-3</v>
      </c>
      <c r="DX19" s="45" t="s">
        <v>30</v>
      </c>
      <c r="DY19" s="45">
        <v>245</v>
      </c>
      <c r="DZ19">
        <f t="shared" si="1"/>
        <v>0</v>
      </c>
    </row>
    <row r="20" spans="1:132" ht="15.75" x14ac:dyDescent="0.25">
      <c r="A20" s="49"/>
      <c r="B20" s="12"/>
      <c r="C20" s="2"/>
      <c r="D20" s="2"/>
      <c r="E20" s="2"/>
      <c r="F20" s="2"/>
      <c r="G20" s="2"/>
      <c r="H20" s="2"/>
      <c r="I20" s="6"/>
      <c r="J20" s="7" t="s">
        <v>12</v>
      </c>
      <c r="K20" s="6"/>
      <c r="L20" s="1">
        <f>SUM(L13:L19)</f>
        <v>260.1305209059218</v>
      </c>
      <c r="M20" s="2">
        <f>SUM(M13:M19)</f>
        <v>55335.833386695143</v>
      </c>
      <c r="N20" s="2"/>
      <c r="O20" s="49"/>
      <c r="R20" s="2" t="s">
        <v>12</v>
      </c>
      <c r="S20" s="6"/>
      <c r="T20" s="1">
        <f>SUM(T13:T19)</f>
        <v>259.90732413255341</v>
      </c>
      <c r="U20" s="1">
        <f>SUM(U13:U19)</f>
        <v>55333.314508819218</v>
      </c>
      <c r="W20" s="49"/>
      <c r="Z20" s="2" t="s">
        <v>12</v>
      </c>
      <c r="AA20" s="6"/>
      <c r="AB20" s="1">
        <f>SUM(AB13:AB19)</f>
        <v>259.68433474416884</v>
      </c>
      <c r="AC20" s="1">
        <f>SUM(AC13:AC19)</f>
        <v>55330.797384277241</v>
      </c>
      <c r="AE20" s="49"/>
      <c r="AH20" s="2" t="s">
        <v>12</v>
      </c>
      <c r="AI20" s="6"/>
      <c r="AJ20" s="1">
        <f>SUM(AJ13:AJ19)</f>
        <v>259.46155253949763</v>
      </c>
      <c r="AK20" s="1">
        <f>SUM(AK13:AK19)</f>
        <v>55328.282011806245</v>
      </c>
      <c r="AM20" s="49"/>
      <c r="AP20" s="2" t="s">
        <v>12</v>
      </c>
      <c r="AQ20" s="6"/>
      <c r="AR20" s="1">
        <f>SUM(AR13:AR19)</f>
        <v>259.23897731746274</v>
      </c>
      <c r="AS20" s="1">
        <f>SUM(AS13:AS19)</f>
        <v>55325.768390144134</v>
      </c>
      <c r="AU20" s="49"/>
      <c r="AX20" s="2" t="s">
        <v>12</v>
      </c>
      <c r="AY20" s="6"/>
      <c r="AZ20" s="1">
        <f>SUM(AZ13:AZ19)</f>
        <v>259.01660887718333</v>
      </c>
      <c r="BA20" s="1">
        <f>SUM(BA13:BA19)</f>
        <v>55323.25651802971</v>
      </c>
      <c r="BC20" s="55"/>
      <c r="BF20" s="2" t="s">
        <v>12</v>
      </c>
      <c r="BG20" s="6"/>
      <c r="BH20" s="1">
        <f>SUM(BH13:BH19)</f>
        <v>258.79444701797064</v>
      </c>
      <c r="BI20" s="1">
        <f>SUM(BI13:BI19)</f>
        <v>55320.746394202608</v>
      </c>
      <c r="BK20" s="49"/>
      <c r="BN20" s="2" t="s">
        <v>12</v>
      </c>
      <c r="BO20" s="6"/>
      <c r="BP20" s="1">
        <f>SUM(BP13:BP19)</f>
        <v>258.57249153933361</v>
      </c>
      <c r="BQ20" s="1">
        <f>SUM(BQ13:BQ19)</f>
        <v>55318.238017403404</v>
      </c>
      <c r="BS20" s="49"/>
      <c r="BV20" s="2" t="s">
        <v>12</v>
      </c>
      <c r="BW20" s="6"/>
      <c r="BX20" s="1">
        <f>SUM(BX13:BX19)</f>
        <v>258.35074224097235</v>
      </c>
      <c r="BY20" s="1">
        <f>SUM(BY13:BY19)</f>
        <v>55315.731386373533</v>
      </c>
      <c r="CA20" s="54"/>
      <c r="CD20" s="2" t="s">
        <v>12</v>
      </c>
      <c r="CE20" s="6"/>
      <c r="CF20" s="1">
        <f>SUM(CF13:CF19)</f>
        <v>258.12919892278404</v>
      </c>
      <c r="CG20" s="1">
        <f>SUM(CG13:CG19)</f>
        <v>55313.226499855336</v>
      </c>
      <c r="CI20" s="54"/>
      <c r="CL20" s="2" t="s">
        <v>12</v>
      </c>
      <c r="CM20" s="6"/>
      <c r="CN20" s="1">
        <f>SUM(CN13:CN19)</f>
        <v>257.90786138485737</v>
      </c>
      <c r="CO20" s="1">
        <f>SUM(CO13:CO19)</f>
        <v>55310.723356592003</v>
      </c>
      <c r="CQ20" s="54"/>
      <c r="CT20" s="2" t="s">
        <v>12</v>
      </c>
      <c r="CU20" s="6"/>
      <c r="CV20" s="1">
        <f>SUM(CV13:CV19)</f>
        <v>257.68672942747639</v>
      </c>
      <c r="CW20" s="1">
        <f>SUM(CW13:CW19)</f>
        <v>55308.221955327688</v>
      </c>
      <c r="CY20" s="54"/>
      <c r="DB20" s="2" t="s">
        <v>12</v>
      </c>
      <c r="DC20" s="6"/>
      <c r="DD20" s="1">
        <f>SUM(DD13:DD19)</f>
        <v>257.4658028511173</v>
      </c>
      <c r="DE20" s="1">
        <f>SUM(DE13:DE19)</f>
        <v>55305.722294807289</v>
      </c>
      <c r="DG20" s="54"/>
      <c r="DJ20" s="2" t="s">
        <v>12</v>
      </c>
      <c r="DK20" s="6"/>
      <c r="DL20" s="1">
        <f>SUM(DL13:DL19)</f>
        <v>257.24508145645109</v>
      </c>
      <c r="DM20" s="1">
        <f>SUM(DM13:DM19)</f>
        <v>55303.224373776735</v>
      </c>
      <c r="DO20" s="48"/>
      <c r="DR20" s="2" t="s">
        <v>12</v>
      </c>
      <c r="DS20" s="6"/>
      <c r="DT20" s="1">
        <f>SUM(DT13:DT19)</f>
        <v>-0.15094963882563661</v>
      </c>
      <c r="DU20" s="1">
        <f>SUM(DU13:DU19)</f>
        <v>51493.350081443517</v>
      </c>
    </row>
    <row r="21" spans="1:132" ht="15.75" x14ac:dyDescent="0.25">
      <c r="A21" s="49"/>
      <c r="B21" s="15" t="s">
        <v>0</v>
      </c>
      <c r="C21" s="50" t="s">
        <v>1</v>
      </c>
      <c r="D21" s="50"/>
      <c r="E21" s="4" t="s">
        <v>2</v>
      </c>
      <c r="F21" s="4" t="s">
        <v>3</v>
      </c>
      <c r="G21" s="4" t="s">
        <v>4</v>
      </c>
      <c r="H21" s="4" t="s">
        <v>5</v>
      </c>
      <c r="I21" s="4" t="s">
        <v>6</v>
      </c>
      <c r="J21" s="4" t="s">
        <v>8</v>
      </c>
      <c r="K21" s="5"/>
      <c r="L21" s="5" t="s">
        <v>9</v>
      </c>
      <c r="M21" s="4" t="s">
        <v>10</v>
      </c>
      <c r="N21" s="4" t="s">
        <v>11</v>
      </c>
      <c r="O21" s="49"/>
      <c r="P21" s="4" t="s">
        <v>14</v>
      </c>
      <c r="Q21" s="4" t="s">
        <v>6</v>
      </c>
      <c r="R21" s="4" t="s">
        <v>8</v>
      </c>
      <c r="S21" s="5"/>
      <c r="T21" s="4" t="s">
        <v>9</v>
      </c>
      <c r="U21" s="4" t="s">
        <v>10</v>
      </c>
      <c r="V21" s="4" t="s">
        <v>11</v>
      </c>
      <c r="W21" s="49"/>
      <c r="X21" s="4" t="s">
        <v>14</v>
      </c>
      <c r="Y21" s="4" t="s">
        <v>6</v>
      </c>
      <c r="Z21" s="4" t="s">
        <v>8</v>
      </c>
      <c r="AA21" s="5"/>
      <c r="AB21" s="5" t="s">
        <v>9</v>
      </c>
      <c r="AC21" s="4" t="s">
        <v>10</v>
      </c>
      <c r="AD21" s="4" t="s">
        <v>11</v>
      </c>
      <c r="AE21" s="49"/>
      <c r="AF21" s="4" t="s">
        <v>14</v>
      </c>
      <c r="AG21" s="4" t="s">
        <v>6</v>
      </c>
      <c r="AH21" s="4" t="s">
        <v>8</v>
      </c>
      <c r="AI21" s="5"/>
      <c r="AJ21" s="5" t="s">
        <v>9</v>
      </c>
      <c r="AK21" s="4" t="s">
        <v>10</v>
      </c>
      <c r="AL21" s="4" t="s">
        <v>11</v>
      </c>
      <c r="AM21" s="49"/>
      <c r="AN21" s="4" t="s">
        <v>14</v>
      </c>
      <c r="AO21" s="4" t="s">
        <v>6</v>
      </c>
      <c r="AP21" s="4" t="s">
        <v>8</v>
      </c>
      <c r="AQ21" s="5"/>
      <c r="AR21" s="5" t="s">
        <v>9</v>
      </c>
      <c r="AS21" s="4" t="s">
        <v>10</v>
      </c>
      <c r="AT21" s="4" t="s">
        <v>11</v>
      </c>
      <c r="AU21" s="49"/>
      <c r="AV21" s="4" t="s">
        <v>14</v>
      </c>
      <c r="AW21" s="4" t="s">
        <v>6</v>
      </c>
      <c r="AX21" s="4" t="s">
        <v>8</v>
      </c>
      <c r="AY21" s="5"/>
      <c r="AZ21" s="5" t="s">
        <v>9</v>
      </c>
      <c r="BA21" s="4" t="s">
        <v>10</v>
      </c>
      <c r="BB21" s="4" t="s">
        <v>11</v>
      </c>
      <c r="BC21" s="55"/>
      <c r="BD21" s="4" t="s">
        <v>14</v>
      </c>
      <c r="BE21" s="4" t="s">
        <v>6</v>
      </c>
      <c r="BF21" s="4" t="s">
        <v>8</v>
      </c>
      <c r="BG21" s="5"/>
      <c r="BH21" s="5" t="s">
        <v>9</v>
      </c>
      <c r="BI21" s="4" t="s">
        <v>10</v>
      </c>
      <c r="BJ21" s="4" t="s">
        <v>11</v>
      </c>
      <c r="BK21" s="49"/>
      <c r="BL21" s="4" t="s">
        <v>14</v>
      </c>
      <c r="BM21" s="4" t="s">
        <v>6</v>
      </c>
      <c r="BN21" s="4" t="s">
        <v>8</v>
      </c>
      <c r="BO21" s="5"/>
      <c r="BP21" s="5" t="s">
        <v>9</v>
      </c>
      <c r="BQ21" s="4" t="s">
        <v>10</v>
      </c>
      <c r="BR21" s="4" t="s">
        <v>11</v>
      </c>
      <c r="BS21" s="49"/>
      <c r="BT21" s="4" t="s">
        <v>14</v>
      </c>
      <c r="BU21" s="4" t="s">
        <v>6</v>
      </c>
      <c r="BV21" s="4" t="s">
        <v>8</v>
      </c>
      <c r="BW21" s="5"/>
      <c r="BX21" s="5" t="s">
        <v>9</v>
      </c>
      <c r="BY21" s="4" t="s">
        <v>10</v>
      </c>
      <c r="BZ21" s="4" t="s">
        <v>11</v>
      </c>
      <c r="CA21" s="54"/>
      <c r="CB21" s="4" t="s">
        <v>14</v>
      </c>
      <c r="CC21" s="4" t="s">
        <v>6</v>
      </c>
      <c r="CD21" s="4" t="s">
        <v>8</v>
      </c>
      <c r="CE21" s="5"/>
      <c r="CF21" s="5" t="s">
        <v>9</v>
      </c>
      <c r="CG21" s="4" t="s">
        <v>10</v>
      </c>
      <c r="CH21" s="4" t="s">
        <v>11</v>
      </c>
      <c r="CI21" s="54"/>
      <c r="CJ21" s="5" t="s">
        <v>14</v>
      </c>
      <c r="CK21" s="5" t="s">
        <v>6</v>
      </c>
      <c r="CL21" s="5" t="s">
        <v>8</v>
      </c>
      <c r="CM21" s="5"/>
      <c r="CN21" s="5" t="s">
        <v>9</v>
      </c>
      <c r="CO21" s="5" t="s">
        <v>10</v>
      </c>
      <c r="CP21" s="5" t="s">
        <v>11</v>
      </c>
      <c r="CQ21" s="54"/>
      <c r="CR21" s="5" t="s">
        <v>14</v>
      </c>
      <c r="CS21" s="5" t="s">
        <v>6</v>
      </c>
      <c r="CT21" s="5" t="s">
        <v>8</v>
      </c>
      <c r="CU21" s="5"/>
      <c r="CV21" s="5" t="s">
        <v>9</v>
      </c>
      <c r="CW21" s="5" t="s">
        <v>10</v>
      </c>
      <c r="CX21" s="5" t="s">
        <v>11</v>
      </c>
      <c r="CY21" s="54"/>
      <c r="CZ21" s="5" t="s">
        <v>14</v>
      </c>
      <c r="DA21" s="5" t="s">
        <v>6</v>
      </c>
      <c r="DB21" s="5" t="s">
        <v>8</v>
      </c>
      <c r="DC21" s="5"/>
      <c r="DD21" s="5" t="s">
        <v>9</v>
      </c>
      <c r="DE21" s="5" t="s">
        <v>10</v>
      </c>
      <c r="DF21" s="5" t="s">
        <v>11</v>
      </c>
      <c r="DG21" s="54"/>
      <c r="DH21" s="5" t="s">
        <v>14</v>
      </c>
      <c r="DI21" s="5" t="s">
        <v>6</v>
      </c>
      <c r="DJ21" s="5" t="s">
        <v>8</v>
      </c>
      <c r="DK21" s="5"/>
      <c r="DL21" s="5" t="s">
        <v>9</v>
      </c>
      <c r="DM21" s="5" t="s">
        <v>10</v>
      </c>
      <c r="DN21" s="5" t="s">
        <v>11</v>
      </c>
      <c r="DO21" s="48"/>
      <c r="DP21" s="34" t="s">
        <v>14</v>
      </c>
      <c r="DQ21" s="34" t="s">
        <v>6</v>
      </c>
      <c r="DR21" s="34" t="s">
        <v>8</v>
      </c>
      <c r="DS21" s="34"/>
      <c r="DT21" s="34" t="s">
        <v>9</v>
      </c>
      <c r="DU21" s="34" t="s">
        <v>10</v>
      </c>
      <c r="DV21" s="34" t="s">
        <v>11</v>
      </c>
    </row>
    <row r="22" spans="1:132" ht="15.75" x14ac:dyDescent="0.25">
      <c r="A22" s="49"/>
      <c r="B22" s="52">
        <v>3</v>
      </c>
      <c r="C22" s="2">
        <v>3</v>
      </c>
      <c r="D22" s="2">
        <v>13</v>
      </c>
      <c r="E22" s="2">
        <v>100</v>
      </c>
      <c r="F22" s="2">
        <f>50/1000</f>
        <v>0.05</v>
      </c>
      <c r="G22" s="2">
        <v>1.5E-3</v>
      </c>
      <c r="H22" s="2">
        <v>14.8</v>
      </c>
      <c r="I22" s="6">
        <f>(4*ABS(H22)/1000)/(PI()*F22*$D$1)</f>
        <v>376126.65193773276</v>
      </c>
      <c r="J22" s="7">
        <f>((64/I22)^8+9.5*(LN(G22/(3.7*F22*1000)+(5.74/I22^0.9))-(2500/I22)^6)^-16)^0.125</f>
        <v>1.417222506430966E-2</v>
      </c>
      <c r="K22" s="6">
        <f>IF(H22&lt;0,-1,1)</f>
        <v>1</v>
      </c>
      <c r="L22" s="6">
        <f>(8/(9.81*PI()^2))*(J22*$E22*(H22/1000)^2/($F22^5))*K22</f>
        <v>82.079118557786899</v>
      </c>
      <c r="M22" s="2">
        <f>L22/(H22/1000)</f>
        <v>5545.8863890396551</v>
      </c>
      <c r="N22" s="13">
        <f>-$L$30/(2*$M$30)</f>
        <v>1.9887773830079428E-3</v>
      </c>
      <c r="O22" s="49"/>
      <c r="P22" s="35">
        <f>H22+N22</f>
        <v>14.801988777383009</v>
      </c>
      <c r="Q22" s="6">
        <f>(4*ABS(P22)/1000)/(PI()*$F22*$D$1)</f>
        <v>376177.19465249765</v>
      </c>
      <c r="R22" s="16">
        <f>((64/Q22)^8+9.5*(LN($G22/(3.7*$F22*1000)+(5.74/Q22^0.9))-(2500/Q22)^6)^-16)^0.125</f>
        <v>1.4171916048803261E-2</v>
      </c>
      <c r="S22" s="6">
        <f>IF(P22&lt;0,-1,1)</f>
        <v>1</v>
      </c>
      <c r="T22" s="6">
        <f>(8/(9.81*PI()^2))*(R22*$E22*(P22/1000)^2/($F22^5))*S22</f>
        <v>82.099388947655498</v>
      </c>
      <c r="U22" s="6">
        <f>T22/(P22/1000)</f>
        <v>5546.5106873409386</v>
      </c>
      <c r="V22" s="2">
        <f>-$T$30/(2*$U$30)</f>
        <v>1.9869137908776029E-3</v>
      </c>
      <c r="W22" s="49"/>
      <c r="X22" s="1">
        <f>P22+V22</f>
        <v>14.803975691173887</v>
      </c>
      <c r="Y22" s="6">
        <f>(4*ABS(X22)/1000)/(PI()*$F22*$D$1)</f>
        <v>376227.69000600115</v>
      </c>
      <c r="Z22" s="16">
        <f>((64/Y22)^8+9.5*(LN($G22/(3.7*$F22*1000)+(5.74/Y22^0.9))-(2500/Y22)^6)^-16)^0.125</f>
        <v>1.4171607379195995E-2</v>
      </c>
      <c r="AA22" s="6">
        <f>IF(X22&lt;0,-1,1)</f>
        <v>1</v>
      </c>
      <c r="AB22" s="6">
        <f>(8/(9.81*PI()^2))*(Z22*$E22*(X22/1000)^2/($F22^5))*AA22</f>
        <v>82.119642668767909</v>
      </c>
      <c r="AC22" s="6">
        <f>AB22/(X22/1000)</f>
        <v>5547.134390238667</v>
      </c>
      <c r="AD22" s="2">
        <f>-$AB$30/(2*$AC$30)</f>
        <v>1.9850517924581506E-3</v>
      </c>
      <c r="AE22" s="49"/>
      <c r="AF22" s="1">
        <f>X22+AD22</f>
        <v>14.805960742966345</v>
      </c>
      <c r="AG22" s="6">
        <f>(4*ABS(AF22)/1000)/(PI()*$F22*$D$1)</f>
        <v>376278.13803874573</v>
      </c>
      <c r="AH22" s="16">
        <f>((64/AG22)^8+9.5*(LN($G22/(3.7*$F22*1000)+(5.74/AG22^0.9))-(2500/AG22)^6)^-16)^0.125</f>
        <v>1.4171299055064306E-2</v>
      </c>
      <c r="AI22" s="6">
        <f>IF(AF22&lt;0,-1,1)</f>
        <v>1</v>
      </c>
      <c r="AJ22" s="6">
        <f>(8/(9.81*PI()^2))*(AH22*$E22*(AF22/1000)^2/($F22^5))*AI22</f>
        <v>82.139879730798825</v>
      </c>
      <c r="AK22" s="6">
        <f>AJ22/(AF22/1000)</f>
        <v>5547.7574982643282</v>
      </c>
      <c r="AL22" s="2">
        <f>-$AJ$30/(2*$AK$30)</f>
        <v>1.983191386412256E-3</v>
      </c>
      <c r="AM22" s="49"/>
      <c r="AN22" s="1">
        <f>AF22+AL22</f>
        <v>14.807943934352757</v>
      </c>
      <c r="AO22" s="6">
        <f>(4*ABS(AN22)/1000)/(PI()*$F22*$D$1)</f>
        <v>376328.53879120003</v>
      </c>
      <c r="AP22" s="16">
        <f>((64/AO22)^8+9.5*(LN($G22/(3.7*$F22*1000)+(5.74/AO22^0.9))-(2500/AO22)^6)^-16)^0.125</f>
        <v>1.4170991075985337E-2</v>
      </c>
      <c r="AQ22" s="6">
        <f>IF(AN22&lt;0,-1,1)</f>
        <v>1</v>
      </c>
      <c r="AR22" s="6">
        <f>(8/(9.81*PI()^2))*(AP22*$E22*(AN22/1000)^2/($F22^5))*AQ22</f>
        <v>82.160100143423449</v>
      </c>
      <c r="AS22" s="6">
        <f>AR22/(AN22/1000)</f>
        <v>5548.3800119489442</v>
      </c>
      <c r="AT22" s="2">
        <f>-$AR$30/(2*$AS$30)</f>
        <v>1.9813325714042526E-3</v>
      </c>
      <c r="AU22" s="49"/>
      <c r="AV22" s="1">
        <f>AN22+AT22</f>
        <v>14.809925266924161</v>
      </c>
      <c r="AW22" s="6">
        <f>(4*ABS(AV22)/1000)/(PI()*$F22*$D$1)</f>
        <v>376378.89230379846</v>
      </c>
      <c r="AX22" s="16">
        <f>((64/AW22)^8+9.5*(LN($G22/(3.7*$F22*1000)+(5.74/AW22^0.9))-(2500/AW22)^6)^-16)^0.125</f>
        <v>1.4170683441536821E-2</v>
      </c>
      <c r="AY22" s="6">
        <f>IF(AV22&lt;0,-1,1)</f>
        <v>1</v>
      </c>
      <c r="AZ22" s="6">
        <f>(8/(9.81*PI()^2))*(AX22*$E22*(AV22/1000)^2/($F22^5))*AY22</f>
        <v>82.180303916316774</v>
      </c>
      <c r="BA22" s="6">
        <f>AZ22/(AV22/1000)</f>
        <v>5549.0019318230234</v>
      </c>
      <c r="BB22" s="2">
        <f>-$AZ$30/(2*$BA$30)</f>
        <v>1.979475346100149E-3</v>
      </c>
      <c r="BC22" s="55"/>
      <c r="BD22" s="1">
        <f>AV22+BB22</f>
        <v>14.811904742270261</v>
      </c>
      <c r="BE22" s="6">
        <f>(4*ABS(BD22)/1000)/(PI()*$F22*$D$1)</f>
        <v>376429.19861694187</v>
      </c>
      <c r="BF22" s="16">
        <f>((64/BE22)^8+9.5*(LN($G22/(3.7*$F22*1000)+(5.74/BE22^0.9))-(2500/BE22)^6)^-16)^0.125</f>
        <v>1.4170376151297192E-2</v>
      </c>
      <c r="BG22" s="6">
        <f>IF(BD22&lt;0,-1,1)</f>
        <v>1</v>
      </c>
      <c r="BH22" s="6">
        <f>(8/(9.81*PI()^2))*(BF22*$E22*(BD22/1000)^2/($F22^5))*BG22</f>
        <v>82.200491059154302</v>
      </c>
      <c r="BI22" s="6">
        <f>BH22/(BD22/1000)</f>
        <v>5549.6232584166082</v>
      </c>
      <c r="BJ22" s="2">
        <f>-$BH$30/(2*$BI$30)</f>
        <v>1.9776197091676004E-3</v>
      </c>
      <c r="BK22" s="49"/>
      <c r="BL22" s="35">
        <f>BD22+BJ22</f>
        <v>14.813882361979429</v>
      </c>
      <c r="BM22" s="6">
        <f>(4*ABS(BL22)/1000)/(PI()*$F22*$D$1)</f>
        <v>376479.45777099696</v>
      </c>
      <c r="BN22" s="16">
        <f>((64/BM22)^8+9.5*(LN($G22/(3.7*$F22*1000)+(5.74/BM22^0.9))-(2500/BM22)^6)^-16)^0.125</f>
        <v>1.4170069204845502E-2</v>
      </c>
      <c r="BO22" s="6">
        <f>IF(BL22&lt;0,-1,1)</f>
        <v>1</v>
      </c>
      <c r="BP22" s="6">
        <f>(8/(9.81*PI()^2))*(BN22*$E22*(BL22/1000)^2/($F22^5))*BO22</f>
        <v>82.220661581611466</v>
      </c>
      <c r="BQ22" s="6">
        <f>BP22/(BL22/1000)</f>
        <v>5550.2439922592412</v>
      </c>
      <c r="BR22" s="2">
        <f>-$BP$30/(2*$BQ$30)</f>
        <v>1.9757656592759285E-3</v>
      </c>
      <c r="BS22" s="49"/>
      <c r="BT22" s="1">
        <f>BL22+BR22</f>
        <v>14.815858127638705</v>
      </c>
      <c r="BU22" s="6">
        <f>(4*ABS(BT22)/1000)/(PI()*$F22*$D$1)</f>
        <v>376529.6698062967</v>
      </c>
      <c r="BV22" s="16">
        <f>((64/BU22)^8+9.5*(LN($G22/(3.7*$F22*1000)+(5.74/BU22^0.9))-(2500/BU22)^6)^-16)^0.125</f>
        <v>1.4169762601761397E-2</v>
      </c>
      <c r="BW22" s="6">
        <f>IF(BT22&lt;0,-1,1)</f>
        <v>1</v>
      </c>
      <c r="BX22" s="6">
        <f>(8/(9.81*PI()^2))*(BV22*$E22*(BT22/1000)^2/($F22^5))*BW22</f>
        <v>82.240815493363527</v>
      </c>
      <c r="BY22" s="6">
        <f>BX22/(BT22/1000)</f>
        <v>5550.8641338799562</v>
      </c>
      <c r="BZ22" s="13">
        <f>-$BX$30/(2*$BY$30)</f>
        <v>1.973913195096098E-3</v>
      </c>
      <c r="CA22" s="54"/>
      <c r="CB22" s="1">
        <f>BT22+BZ22</f>
        <v>14.817832040833801</v>
      </c>
      <c r="CC22" s="6">
        <f>(4*ABS(CB22)/1000)/(PI()*$F22*$D$1)</f>
        <v>376579.83476314048</v>
      </c>
      <c r="CD22" s="16">
        <f>((64/CC22)^8+9.5*(LN($G22/(3.7*$F22*1000)+(5.74/CC22^0.9))-(2500/CC22)^6)^-16)^0.125</f>
        <v>1.4169456341625216E-2</v>
      </c>
      <c r="CE22" s="6">
        <f>IF(CB22&lt;0,-1,1)</f>
        <v>1</v>
      </c>
      <c r="CF22" s="6">
        <f>(8/(9.81*PI()^2))*(CD22*$E22*(CB22/1000)^2/($F22^5))*CE22</f>
        <v>82.260952804086244</v>
      </c>
      <c r="CG22" s="6">
        <f>CF22/(CB22/1000)</f>
        <v>5551.4836838073252</v>
      </c>
      <c r="CH22" s="16">
        <f>-$CF$30/(2*$CG$30)</f>
        <v>1.9720623153007114E-3</v>
      </c>
      <c r="CI22" s="54"/>
      <c r="CJ22" s="1">
        <f>CB22+CH22</f>
        <v>14.819804103149101</v>
      </c>
      <c r="CK22" s="6">
        <f>(4*ABS(CJ22)/1000)/(PI()*$F22*$D$1)</f>
        <v>376629.9526817936</v>
      </c>
      <c r="CL22" s="16">
        <f>((64/CK22)^8+9.5*(LN($G22/(3.7*$F22*1000)+(5.74/CK22^0.9))-(2500/CK22)^6)^-16)^0.125</f>
        <v>1.4169150424017911E-2</v>
      </c>
      <c r="CM22" s="6">
        <f>IF(CJ22&lt;0,-1,1)</f>
        <v>1</v>
      </c>
      <c r="CN22" s="6">
        <f>(8/(9.81*PI()^2))*(CL22*$E22*(CJ22/1000)^2/($F22^5))*CM22</f>
        <v>82.28107352345522</v>
      </c>
      <c r="CO22" s="6">
        <f>CN22/(CJ22/1000)</f>
        <v>5552.1026425694172</v>
      </c>
      <c r="CP22" s="16">
        <f>-$CN$30/(2*$CO$30)</f>
        <v>1.9702130185640133E-3</v>
      </c>
      <c r="CQ22" s="54"/>
      <c r="CR22" s="1">
        <f>CJ22+CP22</f>
        <v>14.821774316167666</v>
      </c>
      <c r="CS22" s="6">
        <f>(4*ABS(CR22)/1000)/(PI()*$F22*$D$1)</f>
        <v>376680.02360248799</v>
      </c>
      <c r="CT22" s="16">
        <f>((64/CS22)^8+9.5*(LN($G22/(3.7*$F22*1000)+(5.74/CS22^0.9))-(2500/CS22)^6)^-16)^0.125</f>
        <v>1.4168844848521068E-2</v>
      </c>
      <c r="CU22" s="6">
        <f>IF(CR22&lt;0,-1,1)</f>
        <v>1</v>
      </c>
      <c r="CV22" s="6">
        <f>(8/(9.81*PI()^2))*(CT22*$E22*(CR22/1000)^2/($F22^5))*CU22</f>
        <v>82.301177661146227</v>
      </c>
      <c r="CW22" s="6">
        <f>CV22/(CR22/1000)</f>
        <v>5552.7210106938201</v>
      </c>
      <c r="CX22" s="16">
        <f>-$CV$30/(2*$CW$30)</f>
        <v>1.9683653035618711E-3</v>
      </c>
      <c r="CY22" s="54"/>
      <c r="CZ22" s="1">
        <f>CR22+CX22</f>
        <v>14.823742681471227</v>
      </c>
      <c r="DA22" s="6">
        <f>(4*ABS(CZ22)/1000)/(PI()*$F22*$D$1)</f>
        <v>376730.04756542173</v>
      </c>
      <c r="DB22" s="16">
        <f>((64/DA22)^8+9.5*(LN($G22/(3.7*$F22*1000)+(5.74/DA22^0.9))-(2500/DA22)^6)^-16)^0.125</f>
        <v>1.4168539614716903E-2</v>
      </c>
      <c r="DC22" s="6">
        <f>IF(CZ22&lt;0,-1,1)</f>
        <v>1</v>
      </c>
      <c r="DD22" s="6">
        <f>(8/(9.81*PI()^2))*(DB22*$E22*(CZ22/1000)^2/($F22^5))*DC22</f>
        <v>82.321265226835024</v>
      </c>
      <c r="DE22" s="6">
        <f>DD22/(CZ22/1000)</f>
        <v>5553.3387887076306</v>
      </c>
      <c r="DF22" s="16">
        <f>-$DD$30/(2*$DE$30)</f>
        <v>1.9665191689717844E-3</v>
      </c>
      <c r="DG22" s="54"/>
      <c r="DH22" s="1">
        <f>CZ22+DF22</f>
        <v>14.825709200640199</v>
      </c>
      <c r="DI22" s="6">
        <f>(4*ABS(DH22)/1000)/(PI()*$F22*$D$1)</f>
        <v>376780.02461075934</v>
      </c>
      <c r="DJ22" s="16">
        <f>((64/DI22)^8+9.5*(LN($G22/(3.7*$F22*1000)+(5.74/DI22^0.9))-(2500/DI22)^6)^-16)^0.125</f>
        <v>1.4168234722188268E-2</v>
      </c>
      <c r="DK22" s="6">
        <f>IF(DH22&lt;0,-1,1)</f>
        <v>1</v>
      </c>
      <c r="DL22" s="6">
        <f>(8/(9.81*PI()^2))*(DJ22*$E22*(DH22/1000)^2/($F22^5))*DK22</f>
        <v>82.341336230197427</v>
      </c>
      <c r="DM22" s="6">
        <f>DL22/(DH22/1000)</f>
        <v>5553.955977137457</v>
      </c>
      <c r="DN22" s="16">
        <f>-$DL$30/(2*$DM$30)</f>
        <v>1.9646746134728606E-3</v>
      </c>
      <c r="DO22" s="48"/>
      <c r="DP22" s="1">
        <v>16.6435</v>
      </c>
      <c r="DQ22" s="6">
        <f>(4*ABS(DP22)/1000)/(PI()*$F22*$D$1)</f>
        <v>422977.29267065233</v>
      </c>
      <c r="DR22" s="16">
        <f>((64/DQ22)^8+9.5*(LN($G22/(3.7*$F22*1000)+(5.74/DQ22^0.9))-(2500/DQ22)^6)^-16)^0.125</f>
        <v>1.3907876909409922E-2</v>
      </c>
      <c r="DS22" s="6">
        <f>IF(DP22&lt;0,-1,1)</f>
        <v>1</v>
      </c>
      <c r="DT22" s="6">
        <f>(8/(9.81*PI()^2))*(DR22*$E22*(DP22/1000)^2/($F22^5))*DS22</f>
        <v>101.8641514040487</v>
      </c>
      <c r="DU22" s="6">
        <f>DT22/(DP22/1000)</f>
        <v>6120.3563796105809</v>
      </c>
      <c r="DV22" s="16">
        <f>-$DL$30/(2*$DM$30)</f>
        <v>1.9646746134728606E-3</v>
      </c>
    </row>
    <row r="23" spans="1:132" ht="15.75" x14ac:dyDescent="0.25">
      <c r="A23" s="49"/>
      <c r="B23" s="52"/>
      <c r="C23" s="2">
        <v>13</v>
      </c>
      <c r="D23" s="2">
        <v>14</v>
      </c>
      <c r="E23" s="2">
        <v>100</v>
      </c>
      <c r="F23" s="2">
        <f t="shared" ref="F23:F31" si="212">50/1000</f>
        <v>0.05</v>
      </c>
      <c r="G23" s="2">
        <v>1.5E-3</v>
      </c>
      <c r="H23" s="2">
        <v>8</v>
      </c>
      <c r="I23" s="6">
        <f t="shared" ref="I23:I29" si="213">(4*ABS(H23)/1000)/(PI()*F23*$D$1)</f>
        <v>203311.7037501258</v>
      </c>
      <c r="J23" s="7">
        <f t="shared" ref="J23:J29" si="214">((64/I23)^8+9.5*(LN(G23/(3.7*F23*1000)+(5.74/I23^0.9))-(2500/I23)^6)^-16)^0.125</f>
        <v>1.5751694253501286E-2</v>
      </c>
      <c r="K23" s="6">
        <f t="shared" ref="K23:K29" si="215">IF(H23&lt;0,-1,1)</f>
        <v>1</v>
      </c>
      <c r="L23" s="6">
        <f t="shared" ref="L23:L29" si="216">(8/(9.81*PI()^2))*(J23*$E23*(H23/1000)^2/($F23^5))*K23</f>
        <v>26.654986071098826</v>
      </c>
      <c r="M23" s="2">
        <f t="shared" ref="M23:M29" si="217">L23/(H23/1000)</f>
        <v>3331.8732588873531</v>
      </c>
      <c r="N23" s="13">
        <f t="shared" ref="N23:N29" si="218">-$L$30/(2*$M$30)</f>
        <v>1.9887773830079428E-3</v>
      </c>
      <c r="O23" s="49"/>
      <c r="P23" s="35">
        <f t="shared" ref="P23:P27" si="219">H23+N23</f>
        <v>8.0019887773830085</v>
      </c>
      <c r="Q23" s="6">
        <f t="shared" ref="Q23:Q29" si="220">(4*ABS(P23)/1000)/(PI()*$F23*$D$1)</f>
        <v>203362.24646489069</v>
      </c>
      <c r="R23" s="16">
        <f t="shared" ref="R23:R29" si="221">((64/Q23)^8+9.5*(LN($G23/(3.7*$F23*1000)+(5.74/Q23^0.9))-(2500/Q23)^6)^-16)^0.125</f>
        <v>1.5750985800323403E-2</v>
      </c>
      <c r="S23" s="6">
        <f t="shared" ref="S23:S29" si="222">IF(P23&lt;0,-1,1)</f>
        <v>1</v>
      </c>
      <c r="T23" s="6">
        <f t="shared" ref="T23:T29" si="223">(8/(9.81*PI()^2))*(R23*$E23*(P23/1000)^2/($F23^5))*S23</f>
        <v>26.667040987544464</v>
      </c>
      <c r="U23" s="6">
        <f t="shared" ref="U23:U29" si="224">T23/(P23/1000)</f>
        <v>3332.551660521789</v>
      </c>
      <c r="V23" s="2">
        <f t="shared" ref="V23:V29" si="225">-$T$30/(2*$U$30)</f>
        <v>1.9869137908776029E-3</v>
      </c>
      <c r="W23" s="49"/>
      <c r="X23" s="1">
        <f t="shared" ref="X23:X27" si="226">P23+V23</f>
        <v>8.0039756911738866</v>
      </c>
      <c r="Y23" s="6">
        <f t="shared" ref="Y23:Y29" si="227">(4*ABS(X23)/1000)/(PI()*$F23*$D$1)</f>
        <v>203412.74181839422</v>
      </c>
      <c r="Z23" s="16">
        <f t="shared" ref="Z23:Z29" si="228">((64/Y23)^8+9.5*(LN($G23/(3.7*$F23*1000)+(5.74/Y23^0.9))-(2500/Y23)^6)^-16)^0.125</f>
        <v>1.5750278246861395E-2</v>
      </c>
      <c r="AA23" s="6">
        <f t="shared" ref="AA23:AA29" si="229">IF(X23&lt;0,-1,1)</f>
        <v>1</v>
      </c>
      <c r="AB23" s="6">
        <f t="shared" ref="AB23:AB29" si="230">(8/(9.81*PI()^2))*(Z23*$E23*(X23/1000)^2/($F23^5))*AA23</f>
        <v>26.679087106465566</v>
      </c>
      <c r="AC23" s="6">
        <f t="shared" ref="AC23:AC29" si="231">AB23/(X23/1000)</f>
        <v>3333.2294019689521</v>
      </c>
      <c r="AD23" s="2">
        <f t="shared" ref="AD23:AD29" si="232">-$AB$30/(2*$AC$30)</f>
        <v>1.9850517924581506E-3</v>
      </c>
      <c r="AE23" s="49"/>
      <c r="AF23" s="1">
        <f t="shared" ref="AF23:AF27" si="233">X23+AD23</f>
        <v>8.0059607429663444</v>
      </c>
      <c r="AG23" s="6">
        <f t="shared" ref="AG23:AG29" si="234">(4*ABS(AF23)/1000)/(PI()*$F23*$D$1)</f>
        <v>203463.1898511388</v>
      </c>
      <c r="AH23" s="16">
        <f t="shared" ref="AH23:AH29" si="235">((64/AG23)^8+9.5*(LN($G23/(3.7*$F23*1000)+(5.74/AG23^0.9))-(2500/AG23)^6)^-16)^0.125</f>
        <v>1.5749571591748498E-2</v>
      </c>
      <c r="AI23" s="6">
        <f t="shared" ref="AI23:AI29" si="236">IF(AF23&lt;0,-1,1)</f>
        <v>1</v>
      </c>
      <c r="AJ23" s="6">
        <f t="shared" ref="AJ23:AJ29" si="237">(8/(9.81*PI()^2))*(AH23*$E23*(AF23/1000)^2/($F23^5))*AI23</f>
        <v>26.691124430420697</v>
      </c>
      <c r="AK23" s="6">
        <f t="shared" ref="AK23:AK29" si="238">AJ23/(AF23/1000)</f>
        <v>3333.9064838495801</v>
      </c>
      <c r="AL23" s="2">
        <f t="shared" ref="AL23:AL29" si="239">-$AJ$30/(2*$AK$30)</f>
        <v>1.983191386412256E-3</v>
      </c>
      <c r="AM23" s="49"/>
      <c r="AN23" s="1">
        <f t="shared" ref="AN23:AN27" si="240">AF23+AL23</f>
        <v>8.0079439343527561</v>
      </c>
      <c r="AO23" s="6">
        <f t="shared" ref="AO23:AO29" si="241">(4*ABS(AN23)/1000)/(PI()*$F23*$D$1)</f>
        <v>203513.59060359307</v>
      </c>
      <c r="AP23" s="16">
        <f t="shared" ref="AP23:AP29" si="242">((64/AO23)^8+9.5*(LN($G23/(3.7*$F23*1000)+(5.74/AO23^0.9))-(2500/AO23)^6)^-16)^0.125</f>
        <v>1.574886583362067E-2</v>
      </c>
      <c r="AQ23" s="6">
        <f t="shared" ref="AQ23:AQ29" si="243">IF(AN23&lt;0,-1,1)</f>
        <v>1</v>
      </c>
      <c r="AR23" s="6">
        <f t="shared" ref="AR23:AR29" si="244">(8/(9.81*PI()^2))*(AP23*$E23*(AN23/1000)^2/($F23^5))*AQ23</f>
        <v>26.703152961975412</v>
      </c>
      <c r="AS23" s="6">
        <f t="shared" ref="AS23:AS29" si="245">AR23/(AN23/1000)</f>
        <v>3334.5829067837622</v>
      </c>
      <c r="AT23" s="2">
        <f t="shared" ref="AT23:AT29" si="246">-$AR$30/(2*$AS$30)</f>
        <v>1.9813325714042526E-3</v>
      </c>
      <c r="AU23" s="49"/>
      <c r="AV23" s="1">
        <f t="shared" ref="AV23:AV27" si="247">AN23+AT23</f>
        <v>8.0099252669241601</v>
      </c>
      <c r="AW23" s="6">
        <f t="shared" ref="AW23:AW29" si="248">(4*ABS(AV23)/1000)/(PI()*$F23*$D$1)</f>
        <v>203563.94411619153</v>
      </c>
      <c r="AX23" s="16">
        <f t="shared" ref="AX23:AX29" si="249">((64/AW23)^8+9.5*(LN($G23/(3.7*$F23*1000)+(5.74/AW23^0.9))-(2500/AW23)^6)^-16)^0.125</f>
        <v>1.5748160971116566E-2</v>
      </c>
      <c r="AY23" s="6">
        <f t="shared" ref="AY23:AY29" si="250">IF(AV23&lt;0,-1,1)</f>
        <v>1</v>
      </c>
      <c r="AZ23" s="6">
        <f t="shared" ref="AZ23:AZ29" si="251">(8/(9.81*PI()^2))*(AX23*$E23*(AV23/1000)^2/($F23^5))*AY23</f>
        <v>26.71517270370212</v>
      </c>
      <c r="BA23" s="6">
        <f t="shared" ref="BA23:BA29" si="252">AZ23/(AV23/1000)</f>
        <v>3335.2586713909304</v>
      </c>
      <c r="BB23" s="2">
        <f t="shared" ref="BB23:BB29" si="253">-$AZ$30/(2*$BA$30)</f>
        <v>1.979475346100149E-3</v>
      </c>
      <c r="BC23" s="55"/>
      <c r="BD23" s="1">
        <f t="shared" ref="BD23:BD27" si="254">AV23+BB23</f>
        <v>8.0119047422702607</v>
      </c>
      <c r="BE23" s="6">
        <f t="shared" ref="BE23:BE29" si="255">(4*ABS(BD23)/1000)/(PI()*$F23*$D$1)</f>
        <v>203614.2504293349</v>
      </c>
      <c r="BF23" s="16">
        <f t="shared" ref="BF23:BF29" si="256">((64/BE23)^8+9.5*(LN($G23/(3.7*$F23*1000)+(5.74/BE23^0.9))-(2500/BE23)^6)^-16)^0.125</f>
        <v>1.5747457002877621E-2</v>
      </c>
      <c r="BG23" s="6">
        <f t="shared" ref="BG23:BG29" si="257">IF(BD23&lt;0,-1,1)</f>
        <v>1</v>
      </c>
      <c r="BH23" s="6">
        <f t="shared" ref="BH23:BH29" si="258">(8/(9.81*PI()^2))*(BF23*$E23*(BD23/1000)^2/($F23^5))*BG23</f>
        <v>26.727183658180245</v>
      </c>
      <c r="BI23" s="6">
        <f t="shared" ref="BI23:BI29" si="259">BH23/(BD23/1000)</f>
        <v>3335.9337782898806</v>
      </c>
      <c r="BJ23" s="2">
        <f t="shared" ref="BJ23:BJ29" si="260">-$BH$30/(2*$BI$30)</f>
        <v>1.9776197091676004E-3</v>
      </c>
      <c r="BK23" s="49"/>
      <c r="BL23" s="35">
        <f t="shared" ref="BL23:BL27" si="261">BD23+BJ23</f>
        <v>8.0138823619794284</v>
      </c>
      <c r="BM23" s="6">
        <f t="shared" ref="BM23:BM29" si="262">(4*ABS(BL23)/1000)/(PI()*$F23*$D$1)</f>
        <v>203664.50958339</v>
      </c>
      <c r="BN23" s="16">
        <f t="shared" ref="BN23:BN29" si="263">((64/BM23)^8+9.5*(LN($G23/(3.7*$F23*1000)+(5.74/BM23^0.9))-(2500/BM23)^6)^-16)^0.125</f>
        <v>1.5746753927547895E-2</v>
      </c>
      <c r="BO23" s="6">
        <f t="shared" ref="BO23:BO29" si="264">IF(BL23&lt;0,-1,1)</f>
        <v>1</v>
      </c>
      <c r="BP23" s="6">
        <f t="shared" ref="BP23:BP29" si="265">(8/(9.81*PI()^2))*(BN23*$E23*(BL23/1000)^2/($F23^5))*BO23</f>
        <v>26.739185827995975</v>
      </c>
      <c r="BQ23" s="6">
        <f t="shared" ref="BQ23:BQ29" si="266">BP23/(BL23/1000)</f>
        <v>3336.6082280987457</v>
      </c>
      <c r="BR23" s="2">
        <f t="shared" ref="BR23:BR29" si="267">-$BP$30/(2*$BQ$30)</f>
        <v>1.9757656592759285E-3</v>
      </c>
      <c r="BS23" s="49"/>
      <c r="BT23" s="1">
        <f t="shared" ref="BT23:BT27" si="268">BL23+BR23</f>
        <v>8.0158581276387046</v>
      </c>
      <c r="BU23" s="6">
        <f t="shared" ref="BU23:BU29" si="269">(4*ABS(BT23)/1000)/(PI()*$F23*$D$1)</f>
        <v>203714.72161868977</v>
      </c>
      <c r="BV23" s="16">
        <f t="shared" ref="BV23:BV29" si="270">((64/BU23)^8+9.5*(LN($G23/(3.7*$F23*1000)+(5.74/BU23^0.9))-(2500/BU23)^6)^-16)^0.125</f>
        <v>1.5746051743774234E-2</v>
      </c>
      <c r="BW23" s="6">
        <f t="shared" ref="BW23:BW29" si="271">IF(BT23&lt;0,-1,1)</f>
        <v>1</v>
      </c>
      <c r="BX23" s="6">
        <f t="shared" ref="BX23:BX29" si="272">(8/(9.81*PI()^2))*(BV23*$E23*(BT23/1000)^2/($F23^5))*BW23</f>
        <v>26.751179215742511</v>
      </c>
      <c r="BY23" s="6">
        <f t="shared" ref="BY23:BY29" si="273">BX23/(BT23/1000)</f>
        <v>3337.2820214350299</v>
      </c>
      <c r="BZ23" s="16">
        <f t="shared" ref="BZ23:BZ29" si="274">-$BX$30/(2*$BY$30)</f>
        <v>1.973913195096098E-3</v>
      </c>
      <c r="CA23" s="54"/>
      <c r="CB23" s="1">
        <f t="shared" ref="CB23:CB27" si="275">BT23+BZ23</f>
        <v>8.0178320408338006</v>
      </c>
      <c r="CC23" s="6">
        <f t="shared" ref="CC23:CC29" si="276">(4*ABS(CB23)/1000)/(PI()*$F23*$D$1)</f>
        <v>203764.88657553351</v>
      </c>
      <c r="CD23" s="16">
        <f t="shared" ref="CD23:CD29" si="277">((64/CC23)^8+9.5*(LN($G23/(3.7*$F23*1000)+(5.74/CC23^0.9))-(2500/CC23)^6)^-16)^0.125</f>
        <v>1.5745350450206141E-2</v>
      </c>
      <c r="CE23" s="6">
        <f t="shared" ref="CE23:CE29" si="278">IF(CB23&lt;0,-1,1)</f>
        <v>1</v>
      </c>
      <c r="CF23" s="6">
        <f t="shared" ref="CF23:CF29" si="279">(8/(9.81*PI()^2))*(CD23*$E23*(CB23/1000)^2/($F23^5))*CE23</f>
        <v>26.763163824019866</v>
      </c>
      <c r="CG23" s="6">
        <f t="shared" ref="CG23:CG29" si="280">CF23/(CB23/1000)</f>
        <v>3337.9551589155858</v>
      </c>
      <c r="CH23" s="16">
        <f t="shared" ref="CH23:CH29" si="281">-$CF$30/(2*$CG$30)</f>
        <v>1.9720623153007114E-3</v>
      </c>
      <c r="CI23" s="54"/>
      <c r="CJ23" s="1">
        <f t="shared" ref="CJ23:CJ27" si="282">CB23+CH23</f>
        <v>8.0198041031491005</v>
      </c>
      <c r="CK23" s="6">
        <f t="shared" ref="CK23:CK29" si="283">(4*ABS(CJ23)/1000)/(PI()*$F23*$D$1)</f>
        <v>203815.00449418667</v>
      </c>
      <c r="CL23" s="16">
        <f t="shared" ref="CL23:CL29" si="284">((64/CK23)^8+9.5*(LN($G23/(3.7*$F23*1000)+(5.74/CK23^0.9))-(2500/CK23)^6)^-16)^0.125</f>
        <v>1.5744650045495783E-2</v>
      </c>
      <c r="CM23" s="6">
        <f t="shared" ref="CM23:CM29" si="285">IF(CJ23&lt;0,-1,1)</f>
        <v>1</v>
      </c>
      <c r="CN23" s="6">
        <f t="shared" ref="CN23:CN29" si="286">(8/(9.81*PI()^2))*(CL23*$E23*(CJ23/1000)^2/($F23^5))*CM23</f>
        <v>26.77513965543482</v>
      </c>
      <c r="CO23" s="6">
        <f t="shared" ref="CO23:CO29" si="287">CN23/(CJ23/1000)</f>
        <v>3338.6276411566146</v>
      </c>
      <c r="CP23" s="16">
        <f t="shared" ref="CP23:CP29" si="288">-$CN$30/(2*$CO$30)</f>
        <v>1.9702130185640133E-3</v>
      </c>
      <c r="CQ23" s="54"/>
      <c r="CR23" s="1">
        <f t="shared" ref="CR23:CR27" si="289">CJ23+CP23</f>
        <v>8.0217743161676651</v>
      </c>
      <c r="CS23" s="6">
        <f t="shared" ref="CS23:CS29" si="290">(4*ABS(CR23)/1000)/(PI()*$F23*$D$1)</f>
        <v>203865.07541488105</v>
      </c>
      <c r="CT23" s="16">
        <f t="shared" ref="CT23:CT29" si="291">((64/CS23)^8+9.5*(LN($G23/(3.7*$F23*1000)+(5.74/CS23^0.9))-(2500/CS23)^6)^-16)^0.125</f>
        <v>1.574395052829804E-2</v>
      </c>
      <c r="CU23" s="6">
        <f t="shared" ref="CU23:CU29" si="292">IF(CR23&lt;0,-1,1)</f>
        <v>1</v>
      </c>
      <c r="CV23" s="6">
        <f t="shared" ref="CV23:CV29" si="293">(8/(9.81*PI()^2))*(CT23*$E23*(CR23/1000)^2/($F23^5))*CU23</f>
        <v>26.787106712601052</v>
      </c>
      <c r="CW23" s="6">
        <f t="shared" ref="CW23:CW29" si="294">CV23/(CR23/1000)</f>
        <v>3339.2994687736818</v>
      </c>
      <c r="CX23" s="16">
        <f t="shared" ref="CX23:CX29" si="295">-$CV$30/(2*$CW$30)</f>
        <v>1.9683653035618711E-3</v>
      </c>
      <c r="CY23" s="54"/>
      <c r="CZ23" s="1">
        <f t="shared" ref="CZ23:CZ27" si="296">CR23+CX23</f>
        <v>8.0237426814712265</v>
      </c>
      <c r="DA23" s="6">
        <f t="shared" ref="DA23:DA29" si="297">(4*ABS(CZ23)/1000)/(PI()*$F23*$D$1)</f>
        <v>203915.09937781477</v>
      </c>
      <c r="DB23" s="16">
        <f t="shared" ref="DB23:DB29" si="298">((64/DA23)^8+9.5*(LN($G23/(3.7*$F23*1000)+(5.74/DA23^0.9))-(2500/DA23)^6)^-16)^0.125</f>
        <v>1.5743251897270449E-2</v>
      </c>
      <c r="DC23" s="6">
        <f t="shared" ref="DC23:DC29" si="299">IF(CZ23&lt;0,-1,1)</f>
        <v>1</v>
      </c>
      <c r="DD23" s="6">
        <f t="shared" ref="DD23:DD29" si="300">(8/(9.81*PI()^2))*(DB23*$E23*(CZ23/1000)^2/($F23^5))*DC23</f>
        <v>26.799064998138981</v>
      </c>
      <c r="DE23" s="6">
        <f t="shared" ref="DE23:DE29" si="301">DD23/(CZ23/1000)</f>
        <v>3339.9706423817079</v>
      </c>
      <c r="DF23" s="16">
        <f t="shared" ref="DF23:DF29" si="302">-$DD$30/(2*$DE$30)</f>
        <v>1.9665191689717844E-3</v>
      </c>
      <c r="DG23" s="54"/>
      <c r="DH23" s="1">
        <f t="shared" ref="DH23:DH27" si="303">CZ23+DF23</f>
        <v>8.0257092006401987</v>
      </c>
      <c r="DI23" s="6">
        <f t="shared" ref="DI23:DI29" si="304">(4*ABS(DH23)/1000)/(PI()*$F23*$D$1)</f>
        <v>203965.07642315235</v>
      </c>
      <c r="DJ23" s="16">
        <f t="shared" ref="DJ23:DJ29" si="305">((64/DI23)^8+9.5*(LN($G23/(3.7*$F23*1000)+(5.74/DI23^0.9))-(2500/DI23)^6)^-16)^0.125</f>
        <v>1.5742554151073236E-2</v>
      </c>
      <c r="DK23" s="6">
        <f t="shared" ref="DK23:DK29" si="306">IF(DH23&lt;0,-1,1)</f>
        <v>1</v>
      </c>
      <c r="DL23" s="6">
        <f t="shared" ref="DL23:DL29" si="307">(8/(9.81*PI()^2))*(DJ23*$E23*(DH23/1000)^2/($F23^5))*DK23</f>
        <v>26.811014514675868</v>
      </c>
      <c r="DM23" s="6">
        <f t="shared" ref="DM23:DM29" si="308">DL23/(DH23/1000)</f>
        <v>3340.6411625949763</v>
      </c>
      <c r="DN23" s="16">
        <f t="shared" ref="DN23:DN29" si="309">-$DL$30/(2*$DM$30)</f>
        <v>1.9646746134728606E-3</v>
      </c>
      <c r="DO23" s="48"/>
      <c r="DP23" s="1">
        <v>9.8435000000000006</v>
      </c>
      <c r="DQ23" s="6">
        <f t="shared" ref="DQ23:DQ29" si="310">(4*ABS(DP23)/1000)/(PI()*$F23*$D$1)</f>
        <v>250162.3444830454</v>
      </c>
      <c r="DR23" s="16">
        <f t="shared" ref="DR23:DR29" si="311">((64/DQ23)^8+9.5*(LN($G23/(3.7*$F23*1000)+(5.74/DQ23^0.9))-(2500/DQ23)^6)^-16)^0.125</f>
        <v>1.5181150032326295E-2</v>
      </c>
      <c r="DS23" s="6">
        <f t="shared" ref="DS23:DS29" si="312">IF(DP23&lt;0,-1,1)</f>
        <v>1</v>
      </c>
      <c r="DT23" s="6">
        <f t="shared" ref="DT23:DT29" si="313">(8/(9.81*PI()^2))*(DR23*$E23*(DP23/1000)^2/($F23^5))*DS23</f>
        <v>38.89331635418592</v>
      </c>
      <c r="DU23" s="6">
        <f t="shared" ref="DU23:DU29" si="314">DT23/(DP23/1000)</f>
        <v>3951.1674053117204</v>
      </c>
      <c r="DV23" s="16">
        <f t="shared" ref="DV23:DV29" si="315">-$DL$30/(2*$DM$30)</f>
        <v>1.9646746134728606E-3</v>
      </c>
    </row>
    <row r="24" spans="1:132" ht="15.75" x14ac:dyDescent="0.25">
      <c r="A24" s="49"/>
      <c r="B24" s="52"/>
      <c r="C24" s="2">
        <f>D23</f>
        <v>14</v>
      </c>
      <c r="D24" s="2">
        <v>15</v>
      </c>
      <c r="E24" s="2">
        <v>100</v>
      </c>
      <c r="F24" s="2">
        <f t="shared" si="212"/>
        <v>0.05</v>
      </c>
      <c r="G24" s="2">
        <v>1.5E-3</v>
      </c>
      <c r="H24" s="2">
        <v>1.3</v>
      </c>
      <c r="I24" s="6">
        <f t="shared" si="213"/>
        <v>33038.151859395439</v>
      </c>
      <c r="J24" s="7">
        <f>((64/I24)^8+9.5*(LN(G24/(3.7*F24*1000)+(5.74/I24^0.9))-(2500/I24)^6)^-16)^0.125</f>
        <v>2.2933296601260877E-2</v>
      </c>
      <c r="K24" s="6">
        <f t="shared" si="215"/>
        <v>1</v>
      </c>
      <c r="L24" s="6">
        <f t="shared" si="216"/>
        <v>1.0247652856219096</v>
      </c>
      <c r="M24" s="2">
        <f t="shared" si="217"/>
        <v>788.28098893993047</v>
      </c>
      <c r="N24" s="13">
        <f t="shared" si="218"/>
        <v>1.9887773830079428E-3</v>
      </c>
      <c r="O24" s="49"/>
      <c r="P24" s="35">
        <f t="shared" si="219"/>
        <v>1.3019887773830079</v>
      </c>
      <c r="Q24" s="6">
        <f t="shared" si="220"/>
        <v>33088.694574160319</v>
      </c>
      <c r="R24" s="16">
        <f t="shared" si="221"/>
        <v>2.292513167138897E-2</v>
      </c>
      <c r="S24" s="6">
        <f t="shared" si="222"/>
        <v>1</v>
      </c>
      <c r="T24" s="6">
        <f t="shared" si="223"/>
        <v>1.0275371509417568</v>
      </c>
      <c r="U24" s="6">
        <f t="shared" si="224"/>
        <v>789.20584323860476</v>
      </c>
      <c r="V24" s="2">
        <f t="shared" si="225"/>
        <v>1.9869137908776029E-3</v>
      </c>
      <c r="W24" s="49"/>
      <c r="X24" s="1">
        <f t="shared" si="226"/>
        <v>1.3039756911738856</v>
      </c>
      <c r="Y24" s="6">
        <f t="shared" si="227"/>
        <v>33139.189927663821</v>
      </c>
      <c r="Z24" s="16">
        <f t="shared" si="228"/>
        <v>2.2916991362452465E-2</v>
      </c>
      <c r="AA24" s="6">
        <f t="shared" si="229"/>
        <v>1</v>
      </c>
      <c r="AB24" s="6">
        <f t="shared" si="230"/>
        <v>1.0303097371577135</v>
      </c>
      <c r="AC24" s="6">
        <f t="shared" si="231"/>
        <v>790.12955849674745</v>
      </c>
      <c r="AD24" s="2">
        <f t="shared" si="232"/>
        <v>1.9850517924581506E-3</v>
      </c>
      <c r="AE24" s="49"/>
      <c r="AF24" s="1">
        <f t="shared" si="233"/>
        <v>1.3059607429663438</v>
      </c>
      <c r="AG24" s="6">
        <f t="shared" si="234"/>
        <v>33189.637960408436</v>
      </c>
      <c r="AH24" s="16">
        <f t="shared" si="235"/>
        <v>2.2908875558646943E-2</v>
      </c>
      <c r="AI24" s="6">
        <f t="shared" si="236"/>
        <v>1</v>
      </c>
      <c r="AJ24" s="6">
        <f t="shared" si="237"/>
        <v>1.0330830362542915</v>
      </c>
      <c r="AK24" s="6">
        <f t="shared" si="238"/>
        <v>791.0521367646619</v>
      </c>
      <c r="AL24" s="2">
        <f t="shared" si="239"/>
        <v>1.983191386412256E-3</v>
      </c>
      <c r="AM24" s="49"/>
      <c r="AN24" s="1">
        <f t="shared" si="240"/>
        <v>1.3079439343527561</v>
      </c>
      <c r="AO24" s="6">
        <f t="shared" si="241"/>
        <v>33240.038712862697</v>
      </c>
      <c r="AP24" s="16">
        <f t="shared" si="242"/>
        <v>2.2900784144936237E-2</v>
      </c>
      <c r="AQ24" s="6">
        <f t="shared" si="243"/>
        <v>1</v>
      </c>
      <c r="AR24" s="6">
        <f t="shared" si="244"/>
        <v>1.0358570402404375</v>
      </c>
      <c r="AS24" s="6">
        <f t="shared" si="245"/>
        <v>791.97358008547781</v>
      </c>
      <c r="AT24" s="2">
        <f t="shared" si="246"/>
        <v>1.9813325714042526E-3</v>
      </c>
      <c r="AU24" s="49"/>
      <c r="AV24" s="1">
        <f t="shared" si="247"/>
        <v>1.3099252669241603</v>
      </c>
      <c r="AW24" s="6">
        <f t="shared" si="248"/>
        <v>33290.392225461168</v>
      </c>
      <c r="AX24" s="16">
        <f t="shared" si="249"/>
        <v>2.2892717007045826E-2</v>
      </c>
      <c r="AY24" s="6">
        <f t="shared" si="250"/>
        <v>1</v>
      </c>
      <c r="AZ24" s="6">
        <f t="shared" si="251"/>
        <v>1.038631741149451</v>
      </c>
      <c r="BA24" s="6">
        <f t="shared" si="252"/>
        <v>792.89389049519252</v>
      </c>
      <c r="BB24" s="2">
        <f t="shared" si="253"/>
        <v>1.979475346100149E-3</v>
      </c>
      <c r="BC24" s="55"/>
      <c r="BD24" s="1">
        <f t="shared" si="254"/>
        <v>1.3119047422702605</v>
      </c>
      <c r="BE24" s="6">
        <f t="shared" si="255"/>
        <v>33340.698538604542</v>
      </c>
      <c r="BF24" s="16">
        <f t="shared" si="256"/>
        <v>2.2884674031456394E-2</v>
      </c>
      <c r="BG24" s="6">
        <f t="shared" si="257"/>
        <v>1</v>
      </c>
      <c r="BH24" s="6">
        <f t="shared" si="258"/>
        <v>1.0414071310389175</v>
      </c>
      <c r="BI24" s="6">
        <f t="shared" si="259"/>
        <v>793.81307002271751</v>
      </c>
      <c r="BJ24" s="2">
        <f t="shared" si="260"/>
        <v>1.9776197091676004E-3</v>
      </c>
      <c r="BK24" s="49"/>
      <c r="BL24" s="35">
        <f t="shared" si="261"/>
        <v>1.3138823619794282</v>
      </c>
      <c r="BM24" s="6">
        <f t="shared" si="262"/>
        <v>33390.957692659627</v>
      </c>
      <c r="BN24" s="16">
        <f t="shared" si="263"/>
        <v>2.2876655105397277E-2</v>
      </c>
      <c r="BO24" s="6">
        <f t="shared" si="264"/>
        <v>1</v>
      </c>
      <c r="BP24" s="6">
        <f t="shared" si="265"/>
        <v>1.0441832019906241</v>
      </c>
      <c r="BQ24" s="6">
        <f t="shared" si="266"/>
        <v>794.73112068991543</v>
      </c>
      <c r="BR24" s="2">
        <f t="shared" si="267"/>
        <v>1.9757656592759285E-3</v>
      </c>
      <c r="BS24" s="49"/>
      <c r="BT24" s="1">
        <f t="shared" si="268"/>
        <v>1.315858127638704</v>
      </c>
      <c r="BU24" s="6">
        <f t="shared" si="269"/>
        <v>33441.16972795943</v>
      </c>
      <c r="BV24" s="16">
        <f t="shared" si="270"/>
        <v>2.286866011684013E-2</v>
      </c>
      <c r="BW24" s="6">
        <f t="shared" si="271"/>
        <v>1</v>
      </c>
      <c r="BX24" s="6">
        <f t="shared" si="272"/>
        <v>1.046959946110489</v>
      </c>
      <c r="BY24" s="6">
        <f t="shared" si="273"/>
        <v>795.64804451164468</v>
      </c>
      <c r="BZ24" s="16">
        <f t="shared" si="274"/>
        <v>1.973913195096098E-3</v>
      </c>
      <c r="CA24" s="54"/>
      <c r="CB24" s="1">
        <f t="shared" si="275"/>
        <v>1.3178320408338</v>
      </c>
      <c r="CC24" s="6">
        <f t="shared" si="276"/>
        <v>33491.334684803151</v>
      </c>
      <c r="CD24" s="16">
        <f t="shared" si="277"/>
        <v>2.2860688954492624E-2</v>
      </c>
      <c r="CE24" s="6">
        <f t="shared" si="278"/>
        <v>1</v>
      </c>
      <c r="CF24" s="6">
        <f t="shared" si="279"/>
        <v>1.0497373555284859</v>
      </c>
      <c r="CG24" s="6">
        <f t="shared" si="280"/>
        <v>796.56384349580014</v>
      </c>
      <c r="CH24" s="16">
        <f t="shared" si="281"/>
        <v>1.9720623153007114E-3</v>
      </c>
      <c r="CI24" s="54"/>
      <c r="CJ24" s="1">
        <f t="shared" si="282"/>
        <v>1.3198041031491008</v>
      </c>
      <c r="CK24" s="6">
        <f t="shared" si="283"/>
        <v>33541.452603456302</v>
      </c>
      <c r="CL24" s="16">
        <f t="shared" si="284"/>
        <v>2.2852741507792134E-2</v>
      </c>
      <c r="CM24" s="6">
        <f t="shared" si="285"/>
        <v>1</v>
      </c>
      <c r="CN24" s="6">
        <f t="shared" si="286"/>
        <v>1.0525154223985691</v>
      </c>
      <c r="CO24" s="6">
        <f t="shared" si="287"/>
        <v>797.47851964335382</v>
      </c>
      <c r="CP24" s="16">
        <f t="shared" si="288"/>
        <v>1.9702130185640133E-3</v>
      </c>
      <c r="CQ24" s="54"/>
      <c r="CR24" s="1">
        <f t="shared" si="289"/>
        <v>1.3217743161676647</v>
      </c>
      <c r="CS24" s="6">
        <f t="shared" si="290"/>
        <v>33591.523524150667</v>
      </c>
      <c r="CT24" s="16">
        <f t="shared" si="291"/>
        <v>2.2844817666899612E-2</v>
      </c>
      <c r="CU24" s="6">
        <f t="shared" si="292"/>
        <v>1</v>
      </c>
      <c r="CV24" s="6">
        <f t="shared" si="293"/>
        <v>1.0552941388985992</v>
      </c>
      <c r="CW24" s="6">
        <f t="shared" si="294"/>
        <v>798.39207494839616</v>
      </c>
      <c r="CX24" s="16">
        <f t="shared" si="295"/>
        <v>1.9683653035618711E-3</v>
      </c>
      <c r="CY24" s="54"/>
      <c r="CZ24" s="1">
        <f t="shared" si="296"/>
        <v>1.3237426814712265</v>
      </c>
      <c r="DA24" s="6">
        <f t="shared" si="297"/>
        <v>33641.547487084397</v>
      </c>
      <c r="DB24" s="16">
        <f t="shared" si="298"/>
        <v>2.2836917322693433E-2</v>
      </c>
      <c r="DC24" s="6">
        <f t="shared" si="299"/>
        <v>1</v>
      </c>
      <c r="DD24" s="6">
        <f t="shared" si="300"/>
        <v>1.0580734972302692</v>
      </c>
      <c r="DE24" s="6">
        <f t="shared" si="301"/>
        <v>799.30451139817535</v>
      </c>
      <c r="DF24" s="16">
        <f t="shared" si="302"/>
        <v>1.9665191689717844E-3</v>
      </c>
      <c r="DG24" s="54"/>
      <c r="DH24" s="1">
        <f t="shared" si="303"/>
        <v>1.3257092006401983</v>
      </c>
      <c r="DI24" s="6">
        <f t="shared" si="304"/>
        <v>33691.524532422009</v>
      </c>
      <c r="DJ24" s="16">
        <f t="shared" si="305"/>
        <v>2.2829040366763319E-2</v>
      </c>
      <c r="DK24" s="6">
        <f t="shared" si="306"/>
        <v>1</v>
      </c>
      <c r="DL24" s="6">
        <f t="shared" si="307"/>
        <v>1.0608534896190309</v>
      </c>
      <c r="DM24" s="6">
        <f t="shared" si="308"/>
        <v>800.21583097313805</v>
      </c>
      <c r="DN24" s="16">
        <f t="shared" si="309"/>
        <v>1.9646746134728606E-3</v>
      </c>
      <c r="DO24" s="48"/>
      <c r="DP24" s="1">
        <v>3.1435</v>
      </c>
      <c r="DQ24" s="6">
        <f t="shared" si="310"/>
        <v>79888.792592315061</v>
      </c>
      <c r="DR24" s="16">
        <f t="shared" si="311"/>
        <v>1.8884979649902798E-2</v>
      </c>
      <c r="DS24" s="6">
        <f t="shared" si="312"/>
        <v>1</v>
      </c>
      <c r="DT24" s="6">
        <f t="shared" si="313"/>
        <v>4.9341763017494875</v>
      </c>
      <c r="DU24" s="6">
        <f t="shared" si="314"/>
        <v>1569.6441233496064</v>
      </c>
      <c r="DV24" s="16">
        <f t="shared" si="315"/>
        <v>1.9646746134728606E-3</v>
      </c>
    </row>
    <row r="25" spans="1:132" ht="15.75" x14ac:dyDescent="0.25">
      <c r="A25" s="49"/>
      <c r="B25" s="52"/>
      <c r="C25" s="2">
        <f t="shared" ref="C25:C27" si="316">D24</f>
        <v>15</v>
      </c>
      <c r="D25" s="2">
        <v>16</v>
      </c>
      <c r="E25" s="2">
        <v>100</v>
      </c>
      <c r="F25" s="2">
        <f t="shared" si="212"/>
        <v>0.05</v>
      </c>
      <c r="G25" s="2">
        <v>1.5E-3</v>
      </c>
      <c r="H25" s="2">
        <v>-2.7</v>
      </c>
      <c r="I25" s="6">
        <f t="shared" si="213"/>
        <v>68617.700015667462</v>
      </c>
      <c r="J25" s="7">
        <f t="shared" si="214"/>
        <v>1.9496274691163974E-2</v>
      </c>
      <c r="K25" s="6">
        <f t="shared" si="215"/>
        <v>-1</v>
      </c>
      <c r="L25" s="6">
        <f t="shared" si="216"/>
        <v>-3.757944622838977</v>
      </c>
      <c r="M25" s="2">
        <f t="shared" si="217"/>
        <v>1391.8313417922136</v>
      </c>
      <c r="N25" s="13">
        <f t="shared" si="218"/>
        <v>1.9887773830079428E-3</v>
      </c>
      <c r="O25" s="49"/>
      <c r="P25" s="35">
        <f t="shared" si="219"/>
        <v>-2.6980112226169921</v>
      </c>
      <c r="Q25" s="6">
        <f t="shared" si="220"/>
        <v>68567.157300902574</v>
      </c>
      <c r="R25" s="16">
        <f t="shared" si="221"/>
        <v>1.9499315035943564E-2</v>
      </c>
      <c r="S25" s="6">
        <f t="shared" si="222"/>
        <v>-1</v>
      </c>
      <c r="T25" s="6">
        <f t="shared" si="223"/>
        <v>-3.7529957456737861</v>
      </c>
      <c r="U25" s="6">
        <f t="shared" si="224"/>
        <v>1391.0230299314655</v>
      </c>
      <c r="V25" s="2">
        <f t="shared" si="225"/>
        <v>1.9869137908776029E-3</v>
      </c>
      <c r="W25" s="49"/>
      <c r="X25" s="1">
        <f t="shared" si="226"/>
        <v>-2.6960243088261144</v>
      </c>
      <c r="Y25" s="6">
        <f t="shared" si="227"/>
        <v>68516.661947399087</v>
      </c>
      <c r="Z25" s="16">
        <f t="shared" si="228"/>
        <v>1.9502355543738626E-2</v>
      </c>
      <c r="AA25" s="6">
        <f t="shared" si="229"/>
        <v>-1</v>
      </c>
      <c r="AB25" s="6">
        <f t="shared" si="230"/>
        <v>-3.7480544344768769</v>
      </c>
      <c r="AC25" s="6">
        <f t="shared" si="231"/>
        <v>1390.2153709099273</v>
      </c>
      <c r="AD25" s="2">
        <f t="shared" si="232"/>
        <v>1.9850517924581506E-3</v>
      </c>
      <c r="AE25" s="49"/>
      <c r="AF25" s="1">
        <f t="shared" si="233"/>
        <v>-2.6940392570336562</v>
      </c>
      <c r="AG25" s="6">
        <f t="shared" si="234"/>
        <v>68466.213914654465</v>
      </c>
      <c r="AH25" s="16">
        <f t="shared" si="235"/>
        <v>1.9505396213749093E-2</v>
      </c>
      <c r="AI25" s="6">
        <f t="shared" si="236"/>
        <v>-1</v>
      </c>
      <c r="AJ25" s="6">
        <f t="shared" si="237"/>
        <v>-3.7431206774008801</v>
      </c>
      <c r="AK25" s="6">
        <f t="shared" si="238"/>
        <v>1389.4083642724431</v>
      </c>
      <c r="AL25" s="2">
        <f t="shared" si="239"/>
        <v>1.983191386412256E-3</v>
      </c>
      <c r="AM25" s="49"/>
      <c r="AN25" s="1">
        <f t="shared" si="240"/>
        <v>-2.6920560656472441</v>
      </c>
      <c r="AO25" s="6">
        <f t="shared" si="241"/>
        <v>68415.813162200211</v>
      </c>
      <c r="AP25" s="16">
        <f t="shared" si="242"/>
        <v>1.950843704517399E-2</v>
      </c>
      <c r="AQ25" s="6">
        <f t="shared" si="243"/>
        <v>-1</v>
      </c>
      <c r="AR25" s="6">
        <f t="shared" si="244"/>
        <v>-3.7381944626172192</v>
      </c>
      <c r="AS25" s="6">
        <f t="shared" si="245"/>
        <v>1388.6020095641859</v>
      </c>
      <c r="AT25" s="2">
        <f t="shared" si="246"/>
        <v>1.9813325714042526E-3</v>
      </c>
      <c r="AU25" s="49"/>
      <c r="AV25" s="1">
        <f t="shared" si="247"/>
        <v>-2.6900747330758397</v>
      </c>
      <c r="AW25" s="6">
        <f t="shared" si="248"/>
        <v>68365.459649601733</v>
      </c>
      <c r="AX25" s="16">
        <f t="shared" si="249"/>
        <v>1.951147803721151E-2</v>
      </c>
      <c r="AY25" s="6">
        <f t="shared" si="250"/>
        <v>-1</v>
      </c>
      <c r="AZ25" s="6">
        <f t="shared" si="251"/>
        <v>-3.7332757783160946</v>
      </c>
      <c r="BA25" s="6">
        <f t="shared" si="252"/>
        <v>1387.7963063306629</v>
      </c>
      <c r="BB25" s="2">
        <f t="shared" si="253"/>
        <v>1.979475346100149E-3</v>
      </c>
      <c r="BC25" s="55"/>
      <c r="BD25" s="1">
        <f t="shared" si="254"/>
        <v>-2.6880952577297395</v>
      </c>
      <c r="BE25" s="6">
        <f t="shared" si="255"/>
        <v>68315.153336458359</v>
      </c>
      <c r="BF25" s="16">
        <f t="shared" si="256"/>
        <v>1.9514519189058915E-2</v>
      </c>
      <c r="BG25" s="6">
        <f t="shared" si="257"/>
        <v>-1</v>
      </c>
      <c r="BH25" s="6">
        <f t="shared" si="258"/>
        <v>-3.7283646127064305</v>
      </c>
      <c r="BI25" s="6">
        <f t="shared" si="259"/>
        <v>1386.9912541177064</v>
      </c>
      <c r="BJ25" s="2">
        <f t="shared" si="260"/>
        <v>1.9776197091676004E-3</v>
      </c>
      <c r="BK25" s="49"/>
      <c r="BL25" s="35">
        <f t="shared" si="261"/>
        <v>-2.6861176380205718</v>
      </c>
      <c r="BM25" s="6">
        <f t="shared" si="262"/>
        <v>68264.894182403266</v>
      </c>
      <c r="BN25" s="16">
        <f t="shared" si="263"/>
        <v>1.9517560499912684E-2</v>
      </c>
      <c r="BO25" s="6">
        <f t="shared" si="264"/>
        <v>-1</v>
      </c>
      <c r="BP25" s="6">
        <f t="shared" si="265"/>
        <v>-3.7234609540158736</v>
      </c>
      <c r="BQ25" s="6">
        <f t="shared" si="266"/>
        <v>1386.1868524714841</v>
      </c>
      <c r="BR25" s="2">
        <f t="shared" si="267"/>
        <v>1.9757656592759285E-3</v>
      </c>
      <c r="BS25" s="49"/>
      <c r="BT25" s="1">
        <f t="shared" si="268"/>
        <v>-2.684141872361296</v>
      </c>
      <c r="BU25" s="6">
        <f t="shared" si="269"/>
        <v>68214.682147103478</v>
      </c>
      <c r="BV25" s="16">
        <f t="shared" si="270"/>
        <v>1.9520601968968328E-2</v>
      </c>
      <c r="BW25" s="6">
        <f t="shared" si="271"/>
        <v>-1</v>
      </c>
      <c r="BX25" s="6">
        <f t="shared" si="272"/>
        <v>-3.7185647904907304</v>
      </c>
      <c r="BY25" s="6">
        <f t="shared" si="273"/>
        <v>1385.3831009384876</v>
      </c>
      <c r="BZ25" s="16">
        <f t="shared" si="274"/>
        <v>1.973913195096098E-3</v>
      </c>
      <c r="CA25" s="54"/>
      <c r="CB25" s="1">
        <f t="shared" si="275"/>
        <v>-2.6821679591662</v>
      </c>
      <c r="CC25" s="6">
        <f t="shared" si="276"/>
        <v>68164.51719025975</v>
      </c>
      <c r="CD25" s="16">
        <f t="shared" si="277"/>
        <v>1.952364359542055E-2</v>
      </c>
      <c r="CE25" s="6">
        <f t="shared" si="278"/>
        <v>-1</v>
      </c>
      <c r="CF25" s="6">
        <f t="shared" si="279"/>
        <v>-3.7136761103959604</v>
      </c>
      <c r="CG25" s="6">
        <f t="shared" si="280"/>
        <v>1384.5799990655407</v>
      </c>
      <c r="CH25" s="16">
        <f t="shared" si="281"/>
        <v>1.9720623153007114E-3</v>
      </c>
      <c r="CI25" s="54"/>
      <c r="CJ25" s="1">
        <f t="shared" si="282"/>
        <v>-2.6801958968508992</v>
      </c>
      <c r="CK25" s="6">
        <f t="shared" si="283"/>
        <v>68114.399271606599</v>
      </c>
      <c r="CL25" s="16">
        <f t="shared" si="284"/>
        <v>1.9526685378463162E-2</v>
      </c>
      <c r="CM25" s="6">
        <f t="shared" si="285"/>
        <v>-1</v>
      </c>
      <c r="CN25" s="6">
        <f t="shared" si="286"/>
        <v>-3.7087949020151285</v>
      </c>
      <c r="CO25" s="6">
        <f t="shared" si="287"/>
        <v>1383.7775463997923</v>
      </c>
      <c r="CP25" s="16">
        <f t="shared" si="288"/>
        <v>1.9702130185640133E-3</v>
      </c>
      <c r="CQ25" s="54"/>
      <c r="CR25" s="1">
        <f t="shared" si="289"/>
        <v>-2.6782256838323351</v>
      </c>
      <c r="CS25" s="6">
        <f t="shared" si="290"/>
        <v>68064.328350912227</v>
      </c>
      <c r="CT25" s="16">
        <f t="shared" si="291"/>
        <v>1.9529727317289095E-2</v>
      </c>
      <c r="CU25" s="6">
        <f t="shared" si="292"/>
        <v>-1</v>
      </c>
      <c r="CV25" s="6">
        <f t="shared" si="293"/>
        <v>-3.7039211536503838</v>
      </c>
      <c r="CW25" s="6">
        <f t="shared" si="294"/>
        <v>1382.97574248872</v>
      </c>
      <c r="CX25" s="16">
        <f t="shared" si="295"/>
        <v>1.9683653035618711E-3</v>
      </c>
      <c r="CY25" s="54"/>
      <c r="CZ25" s="1">
        <f t="shared" si="296"/>
        <v>-2.6762573185287732</v>
      </c>
      <c r="DA25" s="6">
        <f t="shared" si="297"/>
        <v>68014.304387978496</v>
      </c>
      <c r="DB25" s="16">
        <f t="shared" si="298"/>
        <v>1.9532769411090455E-2</v>
      </c>
      <c r="DC25" s="6">
        <f t="shared" si="299"/>
        <v>-1</v>
      </c>
      <c r="DD25" s="6">
        <f t="shared" si="300"/>
        <v>-3.6990548536224352</v>
      </c>
      <c r="DE25" s="6">
        <f t="shared" si="301"/>
        <v>1382.1745868801313</v>
      </c>
      <c r="DF25" s="16">
        <f t="shared" si="302"/>
        <v>1.9665191689717844E-3</v>
      </c>
      <c r="DG25" s="54"/>
      <c r="DH25" s="1">
        <f t="shared" si="303"/>
        <v>-2.6742907993598015</v>
      </c>
      <c r="DI25" s="6">
        <f t="shared" si="304"/>
        <v>67964.327342640885</v>
      </c>
      <c r="DJ25" s="16">
        <f t="shared" si="305"/>
        <v>1.953581165905844E-2</v>
      </c>
      <c r="DK25" s="6">
        <f t="shared" si="306"/>
        <v>-1</v>
      </c>
      <c r="DL25" s="6">
        <f t="shared" si="307"/>
        <v>-3.6941959902705004</v>
      </c>
      <c r="DM25" s="6">
        <f t="shared" si="308"/>
        <v>1381.374079122156</v>
      </c>
      <c r="DN25" s="16">
        <f t="shared" si="309"/>
        <v>1.9646746134728606E-3</v>
      </c>
      <c r="DO25" s="48"/>
      <c r="DP25" s="1">
        <v>-0.85650000000000004</v>
      </c>
      <c r="DQ25" s="6">
        <f t="shared" si="310"/>
        <v>21767.059282747843</v>
      </c>
      <c r="DR25" s="16">
        <f t="shared" si="311"/>
        <v>2.5343372331725292E-2</v>
      </c>
      <c r="DS25" s="6">
        <f t="shared" si="312"/>
        <v>-1</v>
      </c>
      <c r="DT25" s="6">
        <f t="shared" si="313"/>
        <v>-0.49157563761734596</v>
      </c>
      <c r="DU25" s="6">
        <f t="shared" si="314"/>
        <v>573.93536207512659</v>
      </c>
      <c r="DV25" s="16">
        <f t="shared" si="315"/>
        <v>1.9646746134728606E-3</v>
      </c>
    </row>
    <row r="26" spans="1:132" ht="15.75" x14ac:dyDescent="0.25">
      <c r="A26" s="49"/>
      <c r="B26" s="52"/>
      <c r="C26" s="2">
        <f t="shared" si="316"/>
        <v>16</v>
      </c>
      <c r="D26" s="2">
        <v>17</v>
      </c>
      <c r="E26" s="2">
        <v>100</v>
      </c>
      <c r="F26" s="2">
        <f t="shared" si="212"/>
        <v>0.05</v>
      </c>
      <c r="G26" s="2">
        <v>1.5E-3</v>
      </c>
      <c r="H26" s="2">
        <v>-6.4</v>
      </c>
      <c r="I26" s="6">
        <f t="shared" si="213"/>
        <v>162649.36300010065</v>
      </c>
      <c r="J26" s="7">
        <f t="shared" si="214"/>
        <v>1.6412516177486663E-2</v>
      </c>
      <c r="K26" s="6">
        <f t="shared" si="215"/>
        <v>-1</v>
      </c>
      <c r="L26" s="6">
        <f t="shared" si="216"/>
        <v>-17.774865684903919</v>
      </c>
      <c r="M26" s="2">
        <f t="shared" si="217"/>
        <v>2777.322763266237</v>
      </c>
      <c r="N26" s="13">
        <f t="shared" si="218"/>
        <v>1.9887773830079428E-3</v>
      </c>
      <c r="O26" s="49"/>
      <c r="P26" s="35">
        <f t="shared" si="219"/>
        <v>-6.3980112226169927</v>
      </c>
      <c r="Q26" s="6">
        <f t="shared" si="220"/>
        <v>162598.82028533577</v>
      </c>
      <c r="R26" s="16">
        <f t="shared" si="221"/>
        <v>1.6413471969304767E-2</v>
      </c>
      <c r="S26" s="6">
        <f t="shared" si="222"/>
        <v>-1</v>
      </c>
      <c r="T26" s="6">
        <f t="shared" si="223"/>
        <v>-17.764854933669231</v>
      </c>
      <c r="U26" s="6">
        <f t="shared" si="224"/>
        <v>2776.6214086762466</v>
      </c>
      <c r="V26" s="2">
        <f t="shared" si="225"/>
        <v>1.9869137908776029E-3</v>
      </c>
      <c r="W26" s="49"/>
      <c r="X26" s="1">
        <f t="shared" si="226"/>
        <v>-6.3960243088261155</v>
      </c>
      <c r="Y26" s="6">
        <f t="shared" si="227"/>
        <v>162548.32493183229</v>
      </c>
      <c r="Z26" s="16">
        <f t="shared" si="228"/>
        <v>1.6414427262925465E-2</v>
      </c>
      <c r="AA26" s="6">
        <f t="shared" si="229"/>
        <v>-1</v>
      </c>
      <c r="AB26" s="6">
        <f t="shared" si="230"/>
        <v>-17.754856136670952</v>
      </c>
      <c r="AC26" s="6">
        <f t="shared" si="231"/>
        <v>2775.9206781266221</v>
      </c>
      <c r="AD26" s="2">
        <f t="shared" si="232"/>
        <v>1.9850517924581506E-3</v>
      </c>
      <c r="AE26" s="49"/>
      <c r="AF26" s="1">
        <f t="shared" si="233"/>
        <v>-6.3940392570336577</v>
      </c>
      <c r="AG26" s="6">
        <f t="shared" si="234"/>
        <v>162497.87689908769</v>
      </c>
      <c r="AH26" s="16">
        <f t="shared" si="235"/>
        <v>1.641538205828549E-2</v>
      </c>
      <c r="AI26" s="6">
        <f t="shared" si="236"/>
        <v>-1</v>
      </c>
      <c r="AJ26" s="6">
        <f t="shared" si="237"/>
        <v>-17.744869278762511</v>
      </c>
      <c r="AK26" s="6">
        <f t="shared" si="238"/>
        <v>2775.2205711346796</v>
      </c>
      <c r="AL26" s="2">
        <f t="shared" si="239"/>
        <v>1.983191386412256E-3</v>
      </c>
      <c r="AM26" s="49"/>
      <c r="AN26" s="1">
        <f t="shared" si="240"/>
        <v>-6.3920560656472452</v>
      </c>
      <c r="AO26" s="6">
        <f t="shared" si="241"/>
        <v>162447.47614663345</v>
      </c>
      <c r="AP26" s="16">
        <f t="shared" si="242"/>
        <v>1.6416336355321897E-2</v>
      </c>
      <c r="AQ26" s="6">
        <f t="shared" si="243"/>
        <v>-1</v>
      </c>
      <c r="AR26" s="6">
        <f t="shared" si="244"/>
        <v>-17.734894344818485</v>
      </c>
      <c r="AS26" s="6">
        <f t="shared" si="245"/>
        <v>2774.5210872180746</v>
      </c>
      <c r="AT26" s="2">
        <f t="shared" si="246"/>
        <v>1.9813325714042526E-3</v>
      </c>
      <c r="AU26" s="49"/>
      <c r="AV26" s="1">
        <f t="shared" si="247"/>
        <v>-6.3900747330758412</v>
      </c>
      <c r="AW26" s="6">
        <f t="shared" si="248"/>
        <v>162397.12263403495</v>
      </c>
      <c r="AX26" s="16">
        <f t="shared" si="249"/>
        <v>1.6417290153972117E-2</v>
      </c>
      <c r="AY26" s="6">
        <f t="shared" si="250"/>
        <v>-1</v>
      </c>
      <c r="AZ26" s="6">
        <f t="shared" si="251"/>
        <v>-17.724931319734623</v>
      </c>
      <c r="BA26" s="6">
        <f t="shared" si="252"/>
        <v>2773.8222258948113</v>
      </c>
      <c r="BB26" s="2">
        <f t="shared" si="253"/>
        <v>1.979475346100149E-3</v>
      </c>
      <c r="BC26" s="55"/>
      <c r="BD26" s="1">
        <f t="shared" si="254"/>
        <v>-6.3880952577297414</v>
      </c>
      <c r="BE26" s="6">
        <f t="shared" si="255"/>
        <v>162346.81632089158</v>
      </c>
      <c r="BF26" s="16">
        <f t="shared" si="256"/>
        <v>1.6418243454173899E-2</v>
      </c>
      <c r="BG26" s="6">
        <f t="shared" si="257"/>
        <v>-1</v>
      </c>
      <c r="BH26" s="6">
        <f t="shared" si="258"/>
        <v>-17.714980188427738</v>
      </c>
      <c r="BI26" s="6">
        <f t="shared" si="259"/>
        <v>2773.1239866832302</v>
      </c>
      <c r="BJ26" s="2">
        <f t="shared" si="260"/>
        <v>1.9776197091676004E-3</v>
      </c>
      <c r="BK26" s="49"/>
      <c r="BL26" s="35">
        <f t="shared" si="261"/>
        <v>-6.3861176380205738</v>
      </c>
      <c r="BM26" s="6">
        <f t="shared" si="262"/>
        <v>162296.55716683652</v>
      </c>
      <c r="BN26" s="16">
        <f t="shared" si="263"/>
        <v>1.641919625586542E-2</v>
      </c>
      <c r="BO26" s="6">
        <f t="shared" si="264"/>
        <v>-1</v>
      </c>
      <c r="BP26" s="6">
        <f t="shared" si="265"/>
        <v>-17.705040935835832</v>
      </c>
      <c r="BQ26" s="6">
        <f t="shared" si="266"/>
        <v>2772.4263691020333</v>
      </c>
      <c r="BR26" s="2">
        <f t="shared" si="267"/>
        <v>1.9757656592759285E-3</v>
      </c>
      <c r="BS26" s="49"/>
      <c r="BT26" s="1">
        <f t="shared" si="268"/>
        <v>-6.3841418723612975</v>
      </c>
      <c r="BU26" s="6">
        <f t="shared" si="269"/>
        <v>162246.34513153668</v>
      </c>
      <c r="BV26" s="16">
        <f t="shared" si="270"/>
        <v>1.6420148558985159E-2</v>
      </c>
      <c r="BW26" s="6">
        <f t="shared" si="271"/>
        <v>-1</v>
      </c>
      <c r="BX26" s="6">
        <f t="shared" si="272"/>
        <v>-17.695113546917856</v>
      </c>
      <c r="BY26" s="6">
        <f t="shared" si="273"/>
        <v>2771.7293726702505</v>
      </c>
      <c r="BZ26" s="16">
        <f t="shared" si="274"/>
        <v>1.973913195096098E-3</v>
      </c>
      <c r="CA26" s="54"/>
      <c r="CB26" s="1">
        <f t="shared" si="275"/>
        <v>-6.3821679591662015</v>
      </c>
      <c r="CC26" s="6">
        <f t="shared" si="276"/>
        <v>162196.18017469297</v>
      </c>
      <c r="CD26" s="16">
        <f t="shared" si="277"/>
        <v>1.6421100363471962E-2</v>
      </c>
      <c r="CE26" s="6">
        <f t="shared" si="278"/>
        <v>-1</v>
      </c>
      <c r="CF26" s="6">
        <f t="shared" si="279"/>
        <v>-17.685198006653838</v>
      </c>
      <c r="CG26" s="6">
        <f t="shared" si="280"/>
        <v>2771.0329969072641</v>
      </c>
      <c r="CH26" s="16">
        <f t="shared" si="281"/>
        <v>1.9720623153007114E-3</v>
      </c>
      <c r="CI26" s="54"/>
      <c r="CJ26" s="1">
        <f t="shared" si="282"/>
        <v>-6.3801958968509007</v>
      </c>
      <c r="CK26" s="6">
        <f t="shared" si="283"/>
        <v>162146.06225603982</v>
      </c>
      <c r="CL26" s="16">
        <f t="shared" si="284"/>
        <v>1.6422051669265057E-2</v>
      </c>
      <c r="CM26" s="6">
        <f t="shared" si="285"/>
        <v>-1</v>
      </c>
      <c r="CN26" s="6">
        <f t="shared" si="286"/>
        <v>-17.675294300044762</v>
      </c>
      <c r="CO26" s="6">
        <f t="shared" si="287"/>
        <v>2770.3372413327979</v>
      </c>
      <c r="CP26" s="16">
        <f t="shared" si="288"/>
        <v>1.9702130185640133E-3</v>
      </c>
      <c r="CQ26" s="54"/>
      <c r="CR26" s="1">
        <f t="shared" si="289"/>
        <v>-6.378225683832337</v>
      </c>
      <c r="CS26" s="6">
        <f t="shared" si="290"/>
        <v>162095.99133534543</v>
      </c>
      <c r="CT26" s="16">
        <f t="shared" si="291"/>
        <v>1.6423002476303999E-2</v>
      </c>
      <c r="CU26" s="6">
        <f t="shared" si="292"/>
        <v>-1</v>
      </c>
      <c r="CV26" s="6">
        <f t="shared" si="293"/>
        <v>-17.665402412112559</v>
      </c>
      <c r="CW26" s="6">
        <f t="shared" si="294"/>
        <v>2769.6421054669172</v>
      </c>
      <c r="CX26" s="16">
        <f t="shared" si="295"/>
        <v>1.9683653035618711E-3</v>
      </c>
      <c r="CY26" s="54"/>
      <c r="CZ26" s="1">
        <f t="shared" si="296"/>
        <v>-6.3762573185287748</v>
      </c>
      <c r="DA26" s="6">
        <f t="shared" si="297"/>
        <v>162045.96737241172</v>
      </c>
      <c r="DB26" s="16">
        <f t="shared" si="298"/>
        <v>1.6423952784528743E-2</v>
      </c>
      <c r="DC26" s="6">
        <f t="shared" si="299"/>
        <v>-1</v>
      </c>
      <c r="DD26" s="6">
        <f t="shared" si="300"/>
        <v>-17.655522327900119</v>
      </c>
      <c r="DE26" s="6">
        <f t="shared" si="301"/>
        <v>2768.9475888300353</v>
      </c>
      <c r="DF26" s="16">
        <f t="shared" si="302"/>
        <v>1.9665191689717844E-3</v>
      </c>
      <c r="DG26" s="54"/>
      <c r="DH26" s="1">
        <f t="shared" si="303"/>
        <v>-6.3742907993598026</v>
      </c>
      <c r="DI26" s="6">
        <f t="shared" si="304"/>
        <v>161995.99032707411</v>
      </c>
      <c r="DJ26" s="16">
        <f t="shared" si="305"/>
        <v>1.6424902593879562E-2</v>
      </c>
      <c r="DK26" s="6">
        <f t="shared" si="306"/>
        <v>-1</v>
      </c>
      <c r="DL26" s="6">
        <f t="shared" si="307"/>
        <v>-17.645654032471143</v>
      </c>
      <c r="DM26" s="6">
        <f t="shared" si="308"/>
        <v>2768.2536909429</v>
      </c>
      <c r="DN26" s="16">
        <f t="shared" si="309"/>
        <v>1.9646746134728606E-3</v>
      </c>
      <c r="DO26" s="48"/>
      <c r="DP26" s="1">
        <v>-4.5564999999999998</v>
      </c>
      <c r="DQ26" s="6">
        <f t="shared" si="310"/>
        <v>115798.72226718102</v>
      </c>
      <c r="DR26" s="16">
        <f t="shared" si="311"/>
        <v>1.7519803154243625E-2</v>
      </c>
      <c r="DS26" s="6">
        <f t="shared" si="312"/>
        <v>-1</v>
      </c>
      <c r="DT26" s="6">
        <f t="shared" si="313"/>
        <v>-9.6175219032649348</v>
      </c>
      <c r="DU26" s="6">
        <f t="shared" si="314"/>
        <v>2110.7257551333118</v>
      </c>
      <c r="DV26" s="16">
        <f t="shared" si="315"/>
        <v>1.9646746134728606E-3</v>
      </c>
    </row>
    <row r="27" spans="1:132" ht="15.75" x14ac:dyDescent="0.25">
      <c r="A27" s="49"/>
      <c r="B27" s="52"/>
      <c r="C27" s="2">
        <f t="shared" si="316"/>
        <v>17</v>
      </c>
      <c r="D27" s="2">
        <v>5</v>
      </c>
      <c r="E27" s="2">
        <v>100</v>
      </c>
      <c r="F27" s="2">
        <f t="shared" si="212"/>
        <v>0.05</v>
      </c>
      <c r="G27" s="2">
        <v>1.5E-3</v>
      </c>
      <c r="H27" s="2">
        <v>-14.7</v>
      </c>
      <c r="I27" s="6">
        <f t="shared" si="213"/>
        <v>373585.25564085616</v>
      </c>
      <c r="J27" s="7">
        <f t="shared" si="214"/>
        <v>1.4187836160649425E-2</v>
      </c>
      <c r="K27" s="6">
        <f t="shared" si="215"/>
        <v>-1</v>
      </c>
      <c r="L27" s="6">
        <f t="shared" si="216"/>
        <v>-81.062883249144136</v>
      </c>
      <c r="M27" s="2">
        <f t="shared" si="217"/>
        <v>5514.4818536832745</v>
      </c>
      <c r="N27" s="13">
        <f t="shared" si="218"/>
        <v>1.9887773830079428E-3</v>
      </c>
      <c r="O27" s="49"/>
      <c r="P27" s="35">
        <f t="shared" si="219"/>
        <v>-14.698011222616991</v>
      </c>
      <c r="Q27" s="6">
        <f t="shared" si="220"/>
        <v>373534.71292609128</v>
      </c>
      <c r="R27" s="16">
        <f t="shared" si="221"/>
        <v>1.4188148093025576E-2</v>
      </c>
      <c r="S27" s="6">
        <f t="shared" si="222"/>
        <v>-1</v>
      </c>
      <c r="T27" s="6">
        <f t="shared" si="223"/>
        <v>-81.042732337713034</v>
      </c>
      <c r="U27" s="6">
        <f t="shared" si="224"/>
        <v>5513.8570184928267</v>
      </c>
      <c r="V27" s="2">
        <f t="shared" si="225"/>
        <v>1.9869137908776029E-3</v>
      </c>
      <c r="W27" s="49"/>
      <c r="X27" s="1">
        <f t="shared" si="226"/>
        <v>-14.696024308826113</v>
      </c>
      <c r="Y27" s="6">
        <f t="shared" si="227"/>
        <v>373484.21757258772</v>
      </c>
      <c r="Z27" s="16">
        <f t="shared" si="228"/>
        <v>1.4188459790370915E-2</v>
      </c>
      <c r="AA27" s="6">
        <f t="shared" si="229"/>
        <v>-1</v>
      </c>
      <c r="AB27" s="6">
        <f t="shared" si="230"/>
        <v>-81.022602636186306</v>
      </c>
      <c r="AC27" s="6">
        <f t="shared" si="231"/>
        <v>5513.2327582995285</v>
      </c>
      <c r="AD27" s="2">
        <f t="shared" si="232"/>
        <v>1.9850517924581506E-3</v>
      </c>
      <c r="AE27" s="49"/>
      <c r="AF27" s="1">
        <f t="shared" si="233"/>
        <v>-14.694039257033655</v>
      </c>
      <c r="AG27" s="6">
        <f t="shared" si="234"/>
        <v>373433.76953984314</v>
      </c>
      <c r="AH27" s="16">
        <f t="shared" si="235"/>
        <v>1.4188771252792458E-2</v>
      </c>
      <c r="AI27" s="6">
        <f t="shared" si="236"/>
        <v>-1</v>
      </c>
      <c r="AJ27" s="6">
        <f t="shared" si="237"/>
        <v>-81.002494121907745</v>
      </c>
      <c r="AK27" s="6">
        <f t="shared" si="238"/>
        <v>5512.6090726301791</v>
      </c>
      <c r="AL27" s="2">
        <f t="shared" si="239"/>
        <v>1.983191386412256E-3</v>
      </c>
      <c r="AM27" s="49"/>
      <c r="AN27" s="1">
        <f t="shared" si="240"/>
        <v>-14.692056065647243</v>
      </c>
      <c r="AO27" s="6">
        <f t="shared" si="241"/>
        <v>373383.3687873889</v>
      </c>
      <c r="AP27" s="16">
        <f t="shared" si="242"/>
        <v>1.4189082480397245E-2</v>
      </c>
      <c r="AQ27" s="6">
        <f t="shared" si="243"/>
        <v>-1</v>
      </c>
      <c r="AR27" s="6">
        <f t="shared" si="244"/>
        <v>-80.982406772247984</v>
      </c>
      <c r="AS27" s="6">
        <f t="shared" si="245"/>
        <v>5511.9859610119447</v>
      </c>
      <c r="AT27" s="2">
        <f t="shared" si="246"/>
        <v>1.9813325714042526E-3</v>
      </c>
      <c r="AU27" s="49"/>
      <c r="AV27" s="1">
        <f t="shared" si="247"/>
        <v>-14.690074733075839</v>
      </c>
      <c r="AW27" s="6">
        <f t="shared" si="248"/>
        <v>373333.01527479041</v>
      </c>
      <c r="AX27" s="16">
        <f t="shared" si="249"/>
        <v>1.418939347329235E-2</v>
      </c>
      <c r="AY27" s="6">
        <f t="shared" si="250"/>
        <v>-1</v>
      </c>
      <c r="AZ27" s="6">
        <f t="shared" si="251"/>
        <v>-80.962340564604617</v>
      </c>
      <c r="BA27" s="6">
        <f t="shared" si="252"/>
        <v>5511.3634229723593</v>
      </c>
      <c r="BB27" s="2">
        <f t="shared" si="253"/>
        <v>1.979475346100149E-3</v>
      </c>
      <c r="BC27" s="55"/>
      <c r="BD27" s="1">
        <f t="shared" si="254"/>
        <v>-14.688095257729739</v>
      </c>
      <c r="BE27" s="6">
        <f t="shared" si="255"/>
        <v>373282.708961647</v>
      </c>
      <c r="BF27" s="16">
        <f t="shared" si="256"/>
        <v>1.4189704231584869E-2</v>
      </c>
      <c r="BG27" s="6">
        <f t="shared" si="257"/>
        <v>-1</v>
      </c>
      <c r="BH27" s="6">
        <f t="shared" si="258"/>
        <v>-80.942295476402137</v>
      </c>
      <c r="BI27" s="6">
        <f t="shared" si="259"/>
        <v>5510.7414580393288</v>
      </c>
      <c r="BJ27" s="2">
        <f t="shared" si="260"/>
        <v>1.9776197091676004E-3</v>
      </c>
      <c r="BK27" s="49"/>
      <c r="BL27" s="35">
        <f t="shared" si="261"/>
        <v>-14.686117638020571</v>
      </c>
      <c r="BM27" s="6">
        <f t="shared" si="262"/>
        <v>373232.44980759191</v>
      </c>
      <c r="BN27" s="16">
        <f t="shared" si="263"/>
        <v>1.4190014755381945E-2</v>
      </c>
      <c r="BO27" s="6">
        <f t="shared" si="264"/>
        <v>-1</v>
      </c>
      <c r="BP27" s="6">
        <f t="shared" si="265"/>
        <v>-80.922271485091883</v>
      </c>
      <c r="BQ27" s="6">
        <f t="shared" si="266"/>
        <v>5510.1200657411309</v>
      </c>
      <c r="BR27" s="2">
        <f t="shared" si="267"/>
        <v>1.9757656592759285E-3</v>
      </c>
      <c r="BS27" s="49"/>
      <c r="BT27" s="1">
        <f t="shared" si="268"/>
        <v>-14.684141872361295</v>
      </c>
      <c r="BU27" s="6">
        <f t="shared" si="269"/>
        <v>373182.23777229211</v>
      </c>
      <c r="BV27" s="16">
        <f t="shared" si="270"/>
        <v>1.4190325044790722E-2</v>
      </c>
      <c r="BW27" s="6">
        <f t="shared" si="271"/>
        <v>-1</v>
      </c>
      <c r="BX27" s="6">
        <f t="shared" si="272"/>
        <v>-80.902268568151811</v>
      </c>
      <c r="BY27" s="6">
        <f t="shared" si="273"/>
        <v>5509.4992456063937</v>
      </c>
      <c r="BZ27" s="16">
        <f t="shared" si="274"/>
        <v>1.973913195096098E-3</v>
      </c>
      <c r="CA27" s="54"/>
      <c r="CB27" s="1">
        <f t="shared" si="275"/>
        <v>-14.682167959166199</v>
      </c>
      <c r="CC27" s="6">
        <f t="shared" si="276"/>
        <v>373132.07281544839</v>
      </c>
      <c r="CD27" s="16">
        <f t="shared" si="277"/>
        <v>1.4190635099918426E-2</v>
      </c>
      <c r="CE27" s="6">
        <f t="shared" si="278"/>
        <v>-1</v>
      </c>
      <c r="CF27" s="6">
        <f t="shared" si="279"/>
        <v>-80.882286703086962</v>
      </c>
      <c r="CG27" s="6">
        <f t="shared" si="280"/>
        <v>5508.8789971641399</v>
      </c>
      <c r="CH27" s="16">
        <f t="shared" si="281"/>
        <v>1.9720623153007114E-3</v>
      </c>
      <c r="CI27" s="54"/>
      <c r="CJ27" s="1">
        <f t="shared" si="282"/>
        <v>-14.680195896850899</v>
      </c>
      <c r="CK27" s="6">
        <f t="shared" si="283"/>
        <v>373081.95489679527</v>
      </c>
      <c r="CL27" s="16">
        <f t="shared" si="284"/>
        <v>1.4190944920872268E-2</v>
      </c>
      <c r="CM27" s="6">
        <f t="shared" si="285"/>
        <v>-1</v>
      </c>
      <c r="CN27" s="6">
        <f t="shared" si="286"/>
        <v>-80.862325867428765</v>
      </c>
      <c r="CO27" s="6">
        <f t="shared" si="287"/>
        <v>5508.259319943737</v>
      </c>
      <c r="CP27" s="16">
        <f t="shared" si="288"/>
        <v>1.9702130185640133E-3</v>
      </c>
      <c r="CQ27" s="54"/>
      <c r="CR27" s="1">
        <f t="shared" si="289"/>
        <v>-14.678225683832334</v>
      </c>
      <c r="CS27" s="6">
        <f t="shared" si="290"/>
        <v>373031.88397610089</v>
      </c>
      <c r="CT27" s="16">
        <f t="shared" si="291"/>
        <v>1.4191254507759507E-2</v>
      </c>
      <c r="CU27" s="6">
        <f t="shared" si="292"/>
        <v>-1</v>
      </c>
      <c r="CV27" s="6">
        <f t="shared" si="293"/>
        <v>-80.842386038735427</v>
      </c>
      <c r="CW27" s="6">
        <f t="shared" si="294"/>
        <v>5507.6402134749242</v>
      </c>
      <c r="CX27" s="16">
        <f t="shared" si="295"/>
        <v>1.9683653035618711E-3</v>
      </c>
      <c r="CY27" s="54"/>
      <c r="CZ27" s="1">
        <f t="shared" si="296"/>
        <v>-14.676257318528773</v>
      </c>
      <c r="DA27" s="6">
        <f t="shared" si="297"/>
        <v>372981.8600131672</v>
      </c>
      <c r="DB27" s="16">
        <f t="shared" si="298"/>
        <v>1.4191563860687437E-2</v>
      </c>
      <c r="DC27" s="6">
        <f t="shared" si="299"/>
        <v>-1</v>
      </c>
      <c r="DD27" s="6">
        <f t="shared" si="300"/>
        <v>-80.82246719459188</v>
      </c>
      <c r="DE27" s="6">
        <f t="shared" si="301"/>
        <v>5507.0216772878139</v>
      </c>
      <c r="DF27" s="16">
        <f t="shared" si="302"/>
        <v>1.9665191689717844E-3</v>
      </c>
      <c r="DG27" s="54"/>
      <c r="DH27" s="1">
        <f t="shared" si="303"/>
        <v>-14.674290799359801</v>
      </c>
      <c r="DI27" s="6">
        <f t="shared" si="304"/>
        <v>372931.88296782953</v>
      </c>
      <c r="DJ27" s="16">
        <f t="shared" si="305"/>
        <v>1.4191872979763386E-2</v>
      </c>
      <c r="DK27" s="6">
        <f t="shared" si="306"/>
        <v>-1</v>
      </c>
      <c r="DL27" s="6">
        <f t="shared" si="307"/>
        <v>-80.802569312609549</v>
      </c>
      <c r="DM27" s="6">
        <f t="shared" si="308"/>
        <v>5506.4037109128813</v>
      </c>
      <c r="DN27" s="16">
        <f t="shared" si="309"/>
        <v>1.9646746134728606E-3</v>
      </c>
      <c r="DO27" s="48"/>
      <c r="DP27" s="1">
        <v>-12.8565</v>
      </c>
      <c r="DQ27" s="6">
        <f t="shared" si="310"/>
        <v>326734.61490793654</v>
      </c>
      <c r="DR27" s="16">
        <f t="shared" si="311"/>
        <v>1.4504262116179797E-2</v>
      </c>
      <c r="DS27" s="6">
        <f t="shared" si="312"/>
        <v>-1</v>
      </c>
      <c r="DT27" s="6">
        <f t="shared" si="313"/>
        <v>-63.388775206159508</v>
      </c>
      <c r="DU27" s="6">
        <f t="shared" si="314"/>
        <v>4930.4845958199749</v>
      </c>
      <c r="DV27" s="16">
        <f t="shared" si="315"/>
        <v>1.9646746134728606E-3</v>
      </c>
    </row>
    <row r="28" spans="1:132" ht="15.75" x14ac:dyDescent="0.25">
      <c r="A28" s="49"/>
      <c r="B28" s="52"/>
      <c r="C28" s="27">
        <f>D27</f>
        <v>5</v>
      </c>
      <c r="D28" s="27">
        <v>4</v>
      </c>
      <c r="E28" s="2">
        <v>100</v>
      </c>
      <c r="F28" s="2">
        <f t="shared" si="212"/>
        <v>0.05</v>
      </c>
      <c r="G28" s="2">
        <v>1.5E-3</v>
      </c>
      <c r="H28" s="2">
        <v>-10</v>
      </c>
      <c r="I28" s="6">
        <f t="shared" si="213"/>
        <v>254139.62968765726</v>
      </c>
      <c r="J28" s="7">
        <f t="shared" si="214"/>
        <v>1.5139394918250689E-2</v>
      </c>
      <c r="K28" s="6">
        <f t="shared" si="215"/>
        <v>-1</v>
      </c>
      <c r="L28" s="6">
        <f t="shared" si="216"/>
        <v>-40.029459904481541</v>
      </c>
      <c r="M28" s="2">
        <f t="shared" si="217"/>
        <v>4002.9459904481541</v>
      </c>
      <c r="N28" s="13">
        <f t="shared" si="218"/>
        <v>1.9887773830079428E-3</v>
      </c>
      <c r="O28" s="49"/>
      <c r="P28" s="36">
        <f>H28+N28-N3</f>
        <v>-9.9975141186486329</v>
      </c>
      <c r="Q28" s="6">
        <f t="shared" si="220"/>
        <v>254076.45359104886</v>
      </c>
      <c r="R28" s="16">
        <f t="shared" si="221"/>
        <v>1.5140051279203615E-2</v>
      </c>
      <c r="S28" s="6">
        <f t="shared" si="222"/>
        <v>-1</v>
      </c>
      <c r="T28" s="6">
        <f t="shared" si="223"/>
        <v>-40.011295275214472</v>
      </c>
      <c r="U28" s="6">
        <f t="shared" si="224"/>
        <v>4002.1244081646578</v>
      </c>
      <c r="V28" s="2">
        <f t="shared" si="225"/>
        <v>1.9869137908776029E-3</v>
      </c>
      <c r="W28" s="49"/>
      <c r="X28" s="31">
        <f>P28+V28-V3</f>
        <v>-9.9950301188575885</v>
      </c>
      <c r="Y28" s="6">
        <f t="shared" si="227"/>
        <v>254013.32531234485</v>
      </c>
      <c r="Z28" s="16">
        <f t="shared" si="228"/>
        <v>1.5140707362802134E-2</v>
      </c>
      <c r="AA28" s="6">
        <f t="shared" si="229"/>
        <v>-1</v>
      </c>
      <c r="AB28" s="6">
        <f t="shared" si="230"/>
        <v>-39.993148193033903</v>
      </c>
      <c r="AC28" s="6">
        <f t="shared" si="231"/>
        <v>4001.3034195443761</v>
      </c>
      <c r="AD28" s="2">
        <f t="shared" si="232"/>
        <v>1.9850517924581506E-3</v>
      </c>
      <c r="AE28" s="49"/>
      <c r="AF28" s="31">
        <f>X28+AD28-AD3</f>
        <v>-9.9925479992434028</v>
      </c>
      <c r="AG28" s="6">
        <f t="shared" si="234"/>
        <v>253950.24481638588</v>
      </c>
      <c r="AH28" s="16">
        <f t="shared" si="235"/>
        <v>1.5141363169040124E-2</v>
      </c>
      <c r="AI28" s="6">
        <f t="shared" si="236"/>
        <v>-1</v>
      </c>
      <c r="AJ28" s="6">
        <f t="shared" si="237"/>
        <v>-39.975018639320936</v>
      </c>
      <c r="AK28" s="6">
        <f t="shared" si="238"/>
        <v>4000.4830241843915</v>
      </c>
      <c r="AL28" s="2">
        <f t="shared" si="239"/>
        <v>1.983191386412256E-3</v>
      </c>
      <c r="AM28" s="49"/>
      <c r="AN28" s="31">
        <f>AF28+AL28-AL3</f>
        <v>-9.9900677584237325</v>
      </c>
      <c r="AO28" s="6">
        <f t="shared" si="241"/>
        <v>253887.21206804115</v>
      </c>
      <c r="AP28" s="16">
        <f t="shared" si="242"/>
        <v>1.5142018697911586E-2</v>
      </c>
      <c r="AQ28" s="6">
        <f t="shared" si="243"/>
        <v>-1</v>
      </c>
      <c r="AR28" s="6">
        <f t="shared" si="244"/>
        <v>-39.956906595479495</v>
      </c>
      <c r="AS28" s="6">
        <f t="shared" si="245"/>
        <v>3999.6632216820958</v>
      </c>
      <c r="AT28" s="2">
        <f t="shared" si="246"/>
        <v>1.9813325714042526E-3</v>
      </c>
      <c r="AU28" s="49"/>
      <c r="AV28" s="31">
        <f>AN28+AT28-AT3</f>
        <v>-9.9875893950173502</v>
      </c>
      <c r="AW28" s="6">
        <f t="shared" si="248"/>
        <v>253824.2270322082</v>
      </c>
      <c r="AX28" s="16">
        <f t="shared" si="249"/>
        <v>1.5142673949410639E-2</v>
      </c>
      <c r="AY28" s="6">
        <f t="shared" si="250"/>
        <v>-1</v>
      </c>
      <c r="AZ28" s="6">
        <f t="shared" si="251"/>
        <v>-39.938812042936163</v>
      </c>
      <c r="BA28" s="6">
        <f t="shared" si="252"/>
        <v>3998.8440116351803</v>
      </c>
      <c r="BB28" s="2">
        <f t="shared" si="253"/>
        <v>1.979475346100149E-3</v>
      </c>
      <c r="BC28" s="55"/>
      <c r="BD28" s="31">
        <f>AV28+BB28-BB3</f>
        <v>-9.9851129076441492</v>
      </c>
      <c r="BE28" s="6">
        <f t="shared" si="255"/>
        <v>253761.28967381307</v>
      </c>
      <c r="BF28" s="16">
        <f t="shared" si="256"/>
        <v>1.5143328923531475E-2</v>
      </c>
      <c r="BG28" s="6">
        <f t="shared" si="257"/>
        <v>-1</v>
      </c>
      <c r="BH28" s="6">
        <f t="shared" si="258"/>
        <v>-39.920734963140056</v>
      </c>
      <c r="BI28" s="6">
        <f t="shared" si="259"/>
        <v>3998.0253936416234</v>
      </c>
      <c r="BJ28" s="2">
        <f t="shared" si="260"/>
        <v>1.9776197091676004E-3</v>
      </c>
      <c r="BK28" s="49"/>
      <c r="BL28" s="36">
        <f>BD28+BJ28-BJ3</f>
        <v>-9.9826382949251382</v>
      </c>
      <c r="BM28" s="6">
        <f t="shared" si="262"/>
        <v>253698.39995781009</v>
      </c>
      <c r="BN28" s="16">
        <f t="shared" si="263"/>
        <v>1.5143983620268425E-2</v>
      </c>
      <c r="BO28" s="6">
        <f t="shared" si="264"/>
        <v>-1</v>
      </c>
      <c r="BP28" s="6">
        <f t="shared" si="265"/>
        <v>-39.902675337563039</v>
      </c>
      <c r="BQ28" s="6">
        <f t="shared" si="266"/>
        <v>3997.2073672997162</v>
      </c>
      <c r="BR28" s="2">
        <f t="shared" si="267"/>
        <v>1.9757656592759285E-3</v>
      </c>
      <c r="BS28" s="49"/>
      <c r="BT28" s="31">
        <f>BL28+BR28-BR3</f>
        <v>-9.98016555548244</v>
      </c>
      <c r="BU28" s="6">
        <f t="shared" si="269"/>
        <v>253635.55784918196</v>
      </c>
      <c r="BV28" s="16">
        <f t="shared" si="270"/>
        <v>1.5144638039615846E-2</v>
      </c>
      <c r="BW28" s="6">
        <f t="shared" si="271"/>
        <v>-1</v>
      </c>
      <c r="BX28" s="6">
        <f t="shared" si="272"/>
        <v>-39.884633147699319</v>
      </c>
      <c r="BY28" s="6">
        <f t="shared" si="273"/>
        <v>3996.3899322080233</v>
      </c>
      <c r="BZ28" s="16">
        <f t="shared" si="274"/>
        <v>1.973913195096098E-3</v>
      </c>
      <c r="CA28" s="54"/>
      <c r="CB28" s="31">
        <f>BT28+BZ28-BZ3</f>
        <v>-9.9776946879392874</v>
      </c>
      <c r="CC28" s="6">
        <f t="shared" si="276"/>
        <v>253572.76331293955</v>
      </c>
      <c r="CD28" s="16">
        <f t="shared" si="277"/>
        <v>1.5145292181568275E-2</v>
      </c>
      <c r="CE28" s="6">
        <f t="shared" si="278"/>
        <v>-1</v>
      </c>
      <c r="CF28" s="6">
        <f t="shared" si="279"/>
        <v>-39.866608375065795</v>
      </c>
      <c r="CG28" s="6">
        <f t="shared" si="280"/>
        <v>3995.5730879654247</v>
      </c>
      <c r="CH28" s="16">
        <f t="shared" si="281"/>
        <v>1.9720623153007114E-3</v>
      </c>
      <c r="CI28" s="54"/>
      <c r="CJ28" s="31">
        <f>CB28+CH28-CH3</f>
        <v>-9.975225690920027</v>
      </c>
      <c r="CK28" s="6">
        <f t="shared" si="283"/>
        <v>253510.01631412204</v>
      </c>
      <c r="CL28" s="16">
        <f t="shared" si="284"/>
        <v>1.5145946046120283E-2</v>
      </c>
      <c r="CM28" s="6">
        <f t="shared" si="285"/>
        <v>-1</v>
      </c>
      <c r="CN28" s="6">
        <f t="shared" si="286"/>
        <v>-39.848601001201722</v>
      </c>
      <c r="CO28" s="6">
        <f t="shared" si="287"/>
        <v>3994.7568341710812</v>
      </c>
      <c r="CP28" s="16">
        <f t="shared" si="288"/>
        <v>1.9702130185640133E-3</v>
      </c>
      <c r="CQ28" s="54"/>
      <c r="CR28" s="31">
        <f>CJ28+CP28-CP3</f>
        <v>-9.9727585630501121</v>
      </c>
      <c r="CS28" s="6">
        <f t="shared" si="290"/>
        <v>253447.31681779682</v>
      </c>
      <c r="CT28" s="16">
        <f t="shared" si="291"/>
        <v>1.5146599633266596E-2</v>
      </c>
      <c r="CU28" s="6">
        <f t="shared" si="292"/>
        <v>-1</v>
      </c>
      <c r="CV28" s="6">
        <f t="shared" si="293"/>
        <v>-39.830611007668907</v>
      </c>
      <c r="CW28" s="6">
        <f t="shared" si="294"/>
        <v>3993.941170424459</v>
      </c>
      <c r="CX28" s="16">
        <f t="shared" si="295"/>
        <v>1.9683653035618711E-3</v>
      </c>
      <c r="CY28" s="54"/>
      <c r="CZ28" s="31">
        <f>CR28+CX28-CX3</f>
        <v>-9.9702933029561045</v>
      </c>
      <c r="DA28" s="6">
        <f t="shared" si="297"/>
        <v>253384.66478905934</v>
      </c>
      <c r="DB28" s="16">
        <f t="shared" si="298"/>
        <v>1.5147252943002003E-2</v>
      </c>
      <c r="DC28" s="6">
        <f t="shared" si="299"/>
        <v>-1</v>
      </c>
      <c r="DD28" s="6">
        <f t="shared" si="300"/>
        <v>-39.812638376051488</v>
      </c>
      <c r="DE28" s="6">
        <f t="shared" si="301"/>
        <v>3993.1260963253098</v>
      </c>
      <c r="DF28" s="16">
        <f t="shared" si="302"/>
        <v>1.9665191689717844E-3</v>
      </c>
      <c r="DG28" s="54"/>
      <c r="DH28" s="31">
        <f>CZ28+DF28-DF3</f>
        <v>-9.9678299092656673</v>
      </c>
      <c r="DI28" s="6">
        <f t="shared" si="304"/>
        <v>253322.06019303307</v>
      </c>
      <c r="DJ28" s="16">
        <f t="shared" si="305"/>
        <v>1.5147905975321393E-2</v>
      </c>
      <c r="DK28" s="6">
        <f t="shared" si="306"/>
        <v>-1</v>
      </c>
      <c r="DL28" s="6">
        <f t="shared" si="307"/>
        <v>-39.794683087955946</v>
      </c>
      <c r="DM28" s="6">
        <f t="shared" si="308"/>
        <v>3992.3116114736786</v>
      </c>
      <c r="DN28" s="16">
        <f t="shared" si="309"/>
        <v>1.9646746134728606E-3</v>
      </c>
      <c r="DO28" s="48"/>
      <c r="DP28" s="31">
        <f>-DP6</f>
        <v>-6.7872000000000003</v>
      </c>
      <c r="DQ28" s="6">
        <f t="shared" si="310"/>
        <v>172489.64946160672</v>
      </c>
      <c r="DR28" s="16">
        <f t="shared" si="311"/>
        <v>1.6233669079359199E-2</v>
      </c>
      <c r="DS28" s="6">
        <f t="shared" si="312"/>
        <v>-1</v>
      </c>
      <c r="DT28" s="6">
        <f t="shared" si="313"/>
        <v>-19.772846502133216</v>
      </c>
      <c r="DU28" s="6">
        <f t="shared" si="314"/>
        <v>2913.255319149755</v>
      </c>
      <c r="DV28" s="16">
        <f t="shared" si="315"/>
        <v>1.9646746134728606E-3</v>
      </c>
    </row>
    <row r="29" spans="1:132" ht="15.75" x14ac:dyDescent="0.25">
      <c r="A29" s="49"/>
      <c r="B29" s="52"/>
      <c r="C29" s="25">
        <f>D28</f>
        <v>4</v>
      </c>
      <c r="D29" s="26">
        <v>3</v>
      </c>
      <c r="E29" s="9">
        <v>100</v>
      </c>
      <c r="F29" s="9">
        <f t="shared" si="212"/>
        <v>0.05</v>
      </c>
      <c r="G29" s="9">
        <v>1.5E-3</v>
      </c>
      <c r="H29" s="9">
        <v>-14.8</v>
      </c>
      <c r="I29" s="10">
        <f t="shared" si="213"/>
        <v>376126.65193773276</v>
      </c>
      <c r="J29" s="11">
        <f t="shared" si="214"/>
        <v>1.417222506430966E-2</v>
      </c>
      <c r="K29" s="6">
        <f t="shared" si="215"/>
        <v>-1</v>
      </c>
      <c r="L29" s="6">
        <f t="shared" si="216"/>
        <v>-82.079118557786899</v>
      </c>
      <c r="M29" s="9">
        <f t="shared" si="217"/>
        <v>5545.8863890396551</v>
      </c>
      <c r="N29" s="14">
        <f t="shared" si="218"/>
        <v>1.9887773830079428E-3</v>
      </c>
      <c r="O29" s="49"/>
      <c r="P29" s="37">
        <f>H29+N29-N3</f>
        <v>-14.797514118648634</v>
      </c>
      <c r="Q29" s="6">
        <f t="shared" si="220"/>
        <v>376063.47584112437</v>
      </c>
      <c r="R29" s="16">
        <f t="shared" si="221"/>
        <v>1.4172611399004562E-2</v>
      </c>
      <c r="S29" s="6">
        <f t="shared" si="222"/>
        <v>-1</v>
      </c>
      <c r="T29" s="6">
        <f t="shared" si="223"/>
        <v>-82.053784766590226</v>
      </c>
      <c r="U29" s="6">
        <f t="shared" si="224"/>
        <v>5545.1060298825178</v>
      </c>
      <c r="V29" s="2">
        <f t="shared" si="225"/>
        <v>1.9869137908776029E-3</v>
      </c>
      <c r="W29" s="49"/>
      <c r="X29" s="32">
        <f>P29+V29-V3</f>
        <v>-14.795030118857589</v>
      </c>
      <c r="Y29" s="6">
        <f t="shared" si="227"/>
        <v>376000.34756242036</v>
      </c>
      <c r="Z29" s="16">
        <f t="shared" si="228"/>
        <v>1.4172997529385802E-2</v>
      </c>
      <c r="AA29" s="6">
        <f t="shared" si="229"/>
        <v>-1</v>
      </c>
      <c r="AB29" s="6">
        <f t="shared" si="230"/>
        <v>-82.028473785241303</v>
      </c>
      <c r="AC29" s="6">
        <f t="shared" si="231"/>
        <v>5544.3262451144774</v>
      </c>
      <c r="AD29" s="2">
        <f t="shared" si="232"/>
        <v>1.9850517924581506E-3</v>
      </c>
      <c r="AE29" s="49"/>
      <c r="AF29" s="32">
        <f>X29+AD29-AD3</f>
        <v>-14.792547999243403</v>
      </c>
      <c r="AG29" s="6">
        <f t="shared" si="234"/>
        <v>375937.26706646138</v>
      </c>
      <c r="AH29" s="16">
        <f t="shared" si="235"/>
        <v>1.4173383455502753E-2</v>
      </c>
      <c r="AI29" s="6">
        <f t="shared" si="236"/>
        <v>-1</v>
      </c>
      <c r="AJ29" s="6">
        <f t="shared" si="237"/>
        <v>-82.003185591453189</v>
      </c>
      <c r="AK29" s="6">
        <f t="shared" si="238"/>
        <v>5543.5470343342758</v>
      </c>
      <c r="AL29" s="2">
        <f t="shared" si="239"/>
        <v>1.983191386412256E-3</v>
      </c>
      <c r="AM29" s="49"/>
      <c r="AN29" s="32">
        <f>AF29+AL29-AL3</f>
        <v>-14.790067758423733</v>
      </c>
      <c r="AO29" s="6">
        <f t="shared" si="241"/>
        <v>375874.23431811668</v>
      </c>
      <c r="AP29" s="16">
        <f t="shared" si="242"/>
        <v>1.4173769177404826E-2</v>
      </c>
      <c r="AQ29" s="6">
        <f t="shared" si="243"/>
        <v>-1</v>
      </c>
      <c r="AR29" s="6">
        <f t="shared" si="244"/>
        <v>-81.977920162964494</v>
      </c>
      <c r="AS29" s="6">
        <f t="shared" si="245"/>
        <v>5542.7683971409588</v>
      </c>
      <c r="AT29" s="2">
        <f t="shared" si="246"/>
        <v>1.9813325714042526E-3</v>
      </c>
      <c r="AU29" s="49"/>
      <c r="AV29" s="32">
        <f>AN29+AT29-AT3</f>
        <v>-14.787589395017351</v>
      </c>
      <c r="AW29" s="6">
        <f t="shared" si="248"/>
        <v>375811.24928228371</v>
      </c>
      <c r="AX29" s="16">
        <f t="shared" si="249"/>
        <v>1.4174154695141486E-2</v>
      </c>
      <c r="AY29" s="6">
        <f t="shared" si="250"/>
        <v>-1</v>
      </c>
      <c r="AZ29" s="6">
        <f t="shared" si="251"/>
        <v>-81.952677477539197</v>
      </c>
      <c r="BA29" s="6">
        <f t="shared" si="252"/>
        <v>5541.9903331338774</v>
      </c>
      <c r="BB29" s="2">
        <f t="shared" si="253"/>
        <v>1.979475346100149E-3</v>
      </c>
      <c r="BC29" s="55"/>
      <c r="BD29" s="32">
        <f>AV29+BB29-BB3</f>
        <v>-14.78511290764415</v>
      </c>
      <c r="BE29" s="6">
        <f t="shared" si="255"/>
        <v>375748.31192388857</v>
      </c>
      <c r="BF29" s="16">
        <f t="shared" si="256"/>
        <v>1.417454000876219E-2</v>
      </c>
      <c r="BG29" s="6">
        <f t="shared" si="257"/>
        <v>-1</v>
      </c>
      <c r="BH29" s="6">
        <f t="shared" si="258"/>
        <v>-81.927457512966654</v>
      </c>
      <c r="BI29" s="6">
        <f t="shared" si="259"/>
        <v>5541.2128419126775</v>
      </c>
      <c r="BJ29" s="2">
        <f t="shared" si="260"/>
        <v>1.9776197091676004E-3</v>
      </c>
      <c r="BK29" s="49"/>
      <c r="BL29" s="37">
        <f>BD29+BJ29-BJ3</f>
        <v>-14.782638294925139</v>
      </c>
      <c r="BM29" s="6">
        <f t="shared" si="262"/>
        <v>375685.4222078856</v>
      </c>
      <c r="BN29" s="16">
        <f t="shared" si="263"/>
        <v>1.4174925118316486E-2</v>
      </c>
      <c r="BO29" s="6">
        <f t="shared" si="264"/>
        <v>-1</v>
      </c>
      <c r="BP29" s="6">
        <f t="shared" si="265"/>
        <v>-81.902260247061676</v>
      </c>
      <c r="BQ29" s="6">
        <f t="shared" si="266"/>
        <v>5540.435923077318</v>
      </c>
      <c r="BR29" s="2">
        <f t="shared" si="267"/>
        <v>1.9757656592759285E-3</v>
      </c>
      <c r="BS29" s="49"/>
      <c r="BT29" s="32">
        <f>BL29+BR29-BR3</f>
        <v>-14.780165555482441</v>
      </c>
      <c r="BU29" s="6">
        <f t="shared" si="269"/>
        <v>375622.58009925747</v>
      </c>
      <c r="BV29" s="16">
        <f t="shared" si="270"/>
        <v>1.4175310023853936E-2</v>
      </c>
      <c r="BW29" s="6">
        <f t="shared" si="271"/>
        <v>-1</v>
      </c>
      <c r="BX29" s="6">
        <f t="shared" si="272"/>
        <v>-81.877085657664438</v>
      </c>
      <c r="BY29" s="6">
        <f t="shared" si="273"/>
        <v>5539.6595762280604</v>
      </c>
      <c r="BZ29" s="16">
        <f t="shared" si="274"/>
        <v>1.973913195096098E-3</v>
      </c>
      <c r="CA29" s="54"/>
      <c r="CB29" s="32">
        <f>BT29+BZ29-BZ3</f>
        <v>-14.777694687939288</v>
      </c>
      <c r="CC29" s="6">
        <f t="shared" si="276"/>
        <v>375559.78556301503</v>
      </c>
      <c r="CD29" s="16">
        <f t="shared" si="277"/>
        <v>1.4175694725424124E-2</v>
      </c>
      <c r="CE29" s="6">
        <f t="shared" si="278"/>
        <v>-1</v>
      </c>
      <c r="CF29" s="6">
        <f t="shared" si="279"/>
        <v>-81.851933722640183</v>
      </c>
      <c r="CG29" s="6">
        <f t="shared" si="280"/>
        <v>5538.8838009654555</v>
      </c>
      <c r="CH29" s="16">
        <f t="shared" si="281"/>
        <v>1.9720623153007114E-3</v>
      </c>
      <c r="CI29" s="54"/>
      <c r="CJ29" s="32">
        <f>CB29+CH29-CH3</f>
        <v>-14.775225690920028</v>
      </c>
      <c r="CK29" s="6">
        <f t="shared" si="283"/>
        <v>375497.03856419754</v>
      </c>
      <c r="CL29" s="16">
        <f t="shared" si="284"/>
        <v>1.417607922307668E-2</v>
      </c>
      <c r="CM29" s="6">
        <f t="shared" si="285"/>
        <v>-1</v>
      </c>
      <c r="CN29" s="6">
        <f t="shared" si="286"/>
        <v>-81.826804419879593</v>
      </c>
      <c r="CO29" s="6">
        <f t="shared" si="287"/>
        <v>5538.1085968903653</v>
      </c>
      <c r="CP29" s="16">
        <f t="shared" si="288"/>
        <v>1.9702130185640133E-3</v>
      </c>
      <c r="CQ29" s="54"/>
      <c r="CR29" s="32">
        <f>CJ29+CP29-CP3</f>
        <v>-14.772758563050113</v>
      </c>
      <c r="CS29" s="6">
        <f t="shared" si="290"/>
        <v>375434.33906787232</v>
      </c>
      <c r="CT29" s="16">
        <f t="shared" si="291"/>
        <v>1.4176463516861294E-2</v>
      </c>
      <c r="CU29" s="6">
        <f t="shared" si="292"/>
        <v>-1</v>
      </c>
      <c r="CV29" s="6">
        <f t="shared" si="293"/>
        <v>-81.801697727298503</v>
      </c>
      <c r="CW29" s="6">
        <f t="shared" si="294"/>
        <v>5537.3339636039518</v>
      </c>
      <c r="CX29" s="16">
        <f t="shared" si="295"/>
        <v>1.9683653035618711E-3</v>
      </c>
      <c r="CY29" s="54"/>
      <c r="CZ29" s="32">
        <f>CR29+CX29-CX3</f>
        <v>-14.770293302956105</v>
      </c>
      <c r="DA29" s="6">
        <f t="shared" si="297"/>
        <v>375371.68703913485</v>
      </c>
      <c r="DB29" s="16">
        <f t="shared" si="298"/>
        <v>1.4176847606827655E-2</v>
      </c>
      <c r="DC29" s="6">
        <f t="shared" si="299"/>
        <v>-1</v>
      </c>
      <c r="DD29" s="6">
        <f t="shared" si="300"/>
        <v>-81.776613622837885</v>
      </c>
      <c r="DE29" s="6">
        <f t="shared" si="301"/>
        <v>5536.5599007076744</v>
      </c>
      <c r="DF29" s="16">
        <f t="shared" si="302"/>
        <v>1.9665191689717844E-3</v>
      </c>
      <c r="DG29" s="54"/>
      <c r="DH29" s="32">
        <f>CZ29+DF29-DF3</f>
        <v>-14.767829909265668</v>
      </c>
      <c r="DI29" s="6">
        <f t="shared" si="304"/>
        <v>375309.08244310855</v>
      </c>
      <c r="DJ29" s="16">
        <f t="shared" si="305"/>
        <v>1.4177231493025497E-2</v>
      </c>
      <c r="DK29" s="6">
        <f t="shared" si="306"/>
        <v>-1</v>
      </c>
      <c r="DL29" s="6">
        <f t="shared" si="307"/>
        <v>-81.751552084463668</v>
      </c>
      <c r="DM29" s="6">
        <f t="shared" si="308"/>
        <v>5535.7864078032826</v>
      </c>
      <c r="DN29" s="16">
        <f t="shared" si="309"/>
        <v>1.9646746134728606E-3</v>
      </c>
      <c r="DO29" s="48"/>
      <c r="DP29" s="32">
        <f>-DP5</f>
        <v>-11.587199999999999</v>
      </c>
      <c r="DQ29" s="6">
        <f t="shared" si="310"/>
        <v>294476.67171168217</v>
      </c>
      <c r="DR29" s="16">
        <f t="shared" si="311"/>
        <v>1.476027080693562E-2</v>
      </c>
      <c r="DS29" s="6">
        <f t="shared" si="312"/>
        <v>-1</v>
      </c>
      <c r="DT29" s="6">
        <f t="shared" si="313"/>
        <v>-52.398945168442644</v>
      </c>
      <c r="DU29" s="6">
        <f t="shared" si="314"/>
        <v>4522.1403935758981</v>
      </c>
      <c r="DV29" s="16">
        <f t="shared" si="315"/>
        <v>1.9646746134728606E-3</v>
      </c>
    </row>
    <row r="30" spans="1:132" ht="15.75" x14ac:dyDescent="0.25">
      <c r="B30" s="2"/>
      <c r="C30" s="2"/>
      <c r="D30" s="2"/>
      <c r="E30" s="2"/>
      <c r="F30" s="2"/>
      <c r="G30" s="2"/>
      <c r="H30" s="2"/>
      <c r="I30" s="2"/>
      <c r="J30" s="2" t="s">
        <v>12</v>
      </c>
      <c r="K30" s="2"/>
      <c r="L30" s="1">
        <f>SUM(L22:L29)</f>
        <v>-114.94540210464784</v>
      </c>
      <c r="M30" s="2">
        <f>SUM(M22:M29)</f>
        <v>28898.508975096476</v>
      </c>
      <c r="N30" s="2"/>
      <c r="R30" s="2" t="s">
        <v>12</v>
      </c>
      <c r="S30" s="2"/>
      <c r="T30" s="1">
        <f>SUM(T22:T29)</f>
        <v>-114.83169597271902</v>
      </c>
      <c r="U30" s="1">
        <f>SUM(U22:U29)</f>
        <v>28897.000086249049</v>
      </c>
      <c r="Z30" s="2" t="s">
        <v>12</v>
      </c>
      <c r="AA30" s="2"/>
      <c r="AB30" s="1">
        <f>SUM(AB22:AB29)</f>
        <v>-114.71809567321814</v>
      </c>
      <c r="AC30" s="1">
        <f>SUM(AC22:AC29)</f>
        <v>28895.4918226993</v>
      </c>
      <c r="AH30" s="2" t="s">
        <v>12</v>
      </c>
      <c r="AI30" s="2"/>
      <c r="AJ30" s="1">
        <f>SUM(AJ22:AJ29)</f>
        <v>-114.60460111137144</v>
      </c>
      <c r="AK30" s="1">
        <f>SUM(AK22:AK29)</f>
        <v>28893.98418543454</v>
      </c>
      <c r="AP30" s="2" t="s">
        <v>12</v>
      </c>
      <c r="AQ30" s="2"/>
      <c r="AR30" s="1">
        <f>SUM(AR22:AR29)</f>
        <v>-114.49121219248838</v>
      </c>
      <c r="AS30" s="1">
        <f>SUM(AS22:AS29)</f>
        <v>28892.477175435444</v>
      </c>
      <c r="AX30" s="2" t="s">
        <v>12</v>
      </c>
      <c r="AY30" s="2"/>
      <c r="AZ30" s="1">
        <f>SUM(AZ22:AZ29)</f>
        <v>-114.37792882196236</v>
      </c>
      <c r="BA30" s="1">
        <f>SUM(BA22:BA29)</f>
        <v>28890.970793676039</v>
      </c>
      <c r="BF30" s="2" t="s">
        <v>12</v>
      </c>
      <c r="BG30" s="2"/>
      <c r="BH30" s="1">
        <f>SUM(BH22:BH29)</f>
        <v>-114.26475090526952</v>
      </c>
      <c r="BI30" s="1">
        <f>SUM(BI22:BI29)</f>
        <v>28889.465041123774</v>
      </c>
      <c r="BN30" s="2" t="s">
        <v>12</v>
      </c>
      <c r="BO30" s="2"/>
      <c r="BP30" s="1">
        <f>SUM(BP22:BP29)</f>
        <v>-114.15167834797023</v>
      </c>
      <c r="BQ30" s="1">
        <f>SUM(BQ22:BQ29)</f>
        <v>28887.959918739587</v>
      </c>
      <c r="BV30" s="2" t="s">
        <v>12</v>
      </c>
      <c r="BW30" s="2"/>
      <c r="BX30" s="1">
        <f>SUM(BX22:BX29)</f>
        <v>-114.03871105570762</v>
      </c>
      <c r="BY30" s="1">
        <f>SUM(BY22:BY29)</f>
        <v>28886.455427477846</v>
      </c>
      <c r="CA30" s="54"/>
      <c r="CD30" s="2" t="s">
        <v>12</v>
      </c>
      <c r="CE30" s="2"/>
      <c r="CF30" s="1">
        <f>SUM(CF22:CF29)</f>
        <v>-113.92584893420813</v>
      </c>
      <c r="CG30" s="1">
        <f>SUM(CG22:CG29)</f>
        <v>28884.951568286539</v>
      </c>
      <c r="CI30" s="54"/>
      <c r="CL30" s="2" t="s">
        <v>12</v>
      </c>
      <c r="CM30" s="2"/>
      <c r="CN30" s="1">
        <f>SUM(CN22:CN29)</f>
        <v>-113.81309188928137</v>
      </c>
      <c r="CO30" s="1">
        <f>SUM(CO22:CO29)</f>
        <v>28883.448342107156</v>
      </c>
      <c r="CQ30" s="54"/>
      <c r="CT30" s="2" t="s">
        <v>12</v>
      </c>
      <c r="CU30" s="2"/>
      <c r="CV30" s="1">
        <f>SUM(CV22:CV29)</f>
        <v>-113.70043982681989</v>
      </c>
      <c r="CW30" s="1">
        <f>SUM(CW22:CW29)</f>
        <v>28881.945749874871</v>
      </c>
      <c r="CY30" s="54"/>
      <c r="DB30" s="2" t="s">
        <v>12</v>
      </c>
      <c r="DC30" s="2"/>
      <c r="DD30" s="1">
        <f>SUM(DD22:DD29)</f>
        <v>-113.58789265279952</v>
      </c>
      <c r="DE30" s="1">
        <f>SUM(DE22:DE29)</f>
        <v>28880.443792518476</v>
      </c>
      <c r="DG30" s="54"/>
      <c r="DJ30" s="2" t="s">
        <v>12</v>
      </c>
      <c r="DK30" s="2"/>
      <c r="DL30" s="1">
        <f>SUM(DL22:DL29)</f>
        <v>-113.47545027327847</v>
      </c>
      <c r="DM30" s="1">
        <f>SUM(DM22:DM29)</f>
        <v>28878.942470960468</v>
      </c>
      <c r="DO30" s="48"/>
      <c r="DR30" s="2" t="s">
        <v>12</v>
      </c>
      <c r="DS30" s="2"/>
      <c r="DT30" s="1">
        <f>SUM(DT22:DT29)</f>
        <v>2.1979642366439123E-2</v>
      </c>
      <c r="DU30" s="1">
        <f>SUM(DU22:DU29)</f>
        <v>26691.709334025971</v>
      </c>
    </row>
    <row r="31" spans="1:132" ht="15.75" x14ac:dyDescent="0.25">
      <c r="E31" s="9">
        <v>100</v>
      </c>
      <c r="F31" s="9">
        <f t="shared" si="212"/>
        <v>0.05</v>
      </c>
      <c r="G31" s="9">
        <v>1.5E-3</v>
      </c>
      <c r="BC31" s="33"/>
      <c r="DO31" t="s">
        <v>33</v>
      </c>
      <c r="DP31">
        <v>100</v>
      </c>
      <c r="DQ31" s="6">
        <f t="shared" ref="DQ31" si="317">(4*ABS(DP31)/1000)/(PI()*$F31*$D$1)</f>
        <v>2541396.2968765725</v>
      </c>
      <c r="DR31" s="16">
        <f t="shared" ref="DR31" si="318">((64/DQ31)^8+9.5*(LN($G31/(3.7*$F31*1000)+(5.74/DQ31^0.9))-(2500/DQ31)^6)^-16)^0.125</f>
        <v>1.1098588520283467E-2</v>
      </c>
      <c r="DS31" s="6">
        <f t="shared" ref="DS31" si="319">IF(DP31&lt;0,-1,1)</f>
        <v>1</v>
      </c>
      <c r="DT31" s="6">
        <f t="shared" ref="DT31" si="320">(8/(9.81*PI()^2))*(DR31*$E31*(DP31/1000)^2/($F31^5))*DS31</f>
        <v>2934.5327641427316</v>
      </c>
      <c r="DU31" s="6"/>
    </row>
  </sheetData>
  <mergeCells count="21">
    <mergeCell ref="AU2:AU29"/>
    <mergeCell ref="BC2:BC29"/>
    <mergeCell ref="BK2:BK29"/>
    <mergeCell ref="BS2:BS29"/>
    <mergeCell ref="CA2:CA30"/>
    <mergeCell ref="DO2:DO30"/>
    <mergeCell ref="A2:A29"/>
    <mergeCell ref="O2:O29"/>
    <mergeCell ref="W2:W29"/>
    <mergeCell ref="AE2:AE29"/>
    <mergeCell ref="C2:D2"/>
    <mergeCell ref="B3:B10"/>
    <mergeCell ref="C12:D12"/>
    <mergeCell ref="B13:B19"/>
    <mergeCell ref="C21:D21"/>
    <mergeCell ref="CI2:CI30"/>
    <mergeCell ref="CQ2:CQ30"/>
    <mergeCell ref="CY2:CY30"/>
    <mergeCell ref="DG2:DG30"/>
    <mergeCell ref="B22:B29"/>
    <mergeCell ref="AM2:AM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Gescilam Mota</dc:creator>
  <cp:lastModifiedBy>Gescilam Mota</cp:lastModifiedBy>
  <dcterms:created xsi:type="dcterms:W3CDTF">2022-05-01T00:42:53Z</dcterms:created>
  <dcterms:modified xsi:type="dcterms:W3CDTF">2022-05-04T02:57:20Z</dcterms:modified>
</cp:coreProperties>
</file>