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D2CD4E75-C660-44D9-8201-56773CE864D6}" xr6:coauthVersionLast="47" xr6:coauthVersionMax="47" xr10:uidLastSave="{00000000-0000-0000-0000-000000000000}"/>
  <bookViews>
    <workbookView xWindow="4500" yWindow="1500" windowWidth="28800" windowHeight="16200" xr2:uid="{8475C2FB-E1FE-4B10-8D62-3008A887F9B7}"/>
  </bookViews>
  <sheets>
    <sheet name="相関係数を求める" sheetId="6" r:id="rId1"/>
    <sheet name="相関係数の計算" sheetId="4" r:id="rId2"/>
    <sheet name="相関係数の計算（完成例）" sheetId="2" r:id="rId3"/>
    <sheet name="相関係数の計算（スピルを使わない）" sheetId="10" r:id="rId4"/>
    <sheet name="気温とビールの売り上げ" sheetId="8" r:id="rId5"/>
    <sheet name="気温とビールの売り上げ (対数)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H4" i="2" a="1"/>
  <c r="H4" i="2" s="1"/>
  <c r="G4" i="2" a="1"/>
  <c r="G4" i="2" s="1"/>
  <c r="E4" i="2" a="1"/>
  <c r="E4" i="2" s="1"/>
  <c r="D4" i="2" a="1"/>
  <c r="D4" i="2" s="1"/>
  <c r="H13" i="10"/>
  <c r="C11" i="10"/>
  <c r="B11" i="10"/>
  <c r="D8" i="10" s="1"/>
  <c r="E10" i="10"/>
  <c r="H10" i="10" s="1"/>
  <c r="H9" i="10"/>
  <c r="E9" i="10"/>
  <c r="D9" i="10"/>
  <c r="G9" i="10" s="1"/>
  <c r="E8" i="10"/>
  <c r="H8" i="10" s="1"/>
  <c r="H7" i="10"/>
  <c r="F7" i="10"/>
  <c r="E7" i="10"/>
  <c r="D7" i="10"/>
  <c r="G7" i="10" s="1"/>
  <c r="G6" i="10"/>
  <c r="E6" i="10"/>
  <c r="H6" i="10" s="1"/>
  <c r="D6" i="10"/>
  <c r="F6" i="10" s="1"/>
  <c r="H5" i="10"/>
  <c r="E5" i="10"/>
  <c r="D5" i="10"/>
  <c r="G5" i="10" s="1"/>
  <c r="E4" i="10"/>
  <c r="H4" i="10" s="1"/>
  <c r="B12" i="9"/>
  <c r="D4" i="9" a="1"/>
  <c r="D4" i="9" s="1"/>
  <c r="B12" i="8"/>
  <c r="H13" i="2"/>
  <c r="C11" i="2"/>
  <c r="B11" i="2"/>
  <c r="H11" i="2" l="1"/>
  <c r="G11" i="2"/>
  <c r="F11" i="2"/>
  <c r="H11" i="10"/>
  <c r="G8" i="10"/>
  <c r="F8" i="10"/>
  <c r="D10" i="10"/>
  <c r="F5" i="10"/>
  <c r="F9" i="10"/>
  <c r="D4" i="10"/>
  <c r="H12" i="2" l="1"/>
  <c r="F10" i="10"/>
  <c r="G10" i="10"/>
  <c r="G4" i="10"/>
  <c r="G11" i="10" s="1"/>
  <c r="F4" i="10"/>
  <c r="F11" i="10" s="1"/>
  <c r="H1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<sst xmlns="http://schemas.openxmlformats.org/spreadsheetml/2006/main" count="41" uniqueCount="11">
  <si>
    <t>相関係数</t>
    <rPh sb="0" eb="2">
      <t>ソウカン</t>
    </rPh>
    <rPh sb="2" eb="4">
      <t>ケイスウ</t>
    </rPh>
    <phoneticPr fontId="2"/>
  </si>
  <si>
    <t>気温(x)</t>
    <rPh sb="0" eb="2">
      <t>キオン</t>
    </rPh>
    <phoneticPr fontId="2"/>
  </si>
  <si>
    <t>売り上げ(y)</t>
    <rPh sb="0" eb="1">
      <t>ウ</t>
    </rPh>
    <rPh sb="2" eb="3">
      <t>ア</t>
    </rPh>
    <phoneticPr fontId="2"/>
  </si>
  <si>
    <t>サンプル</t>
    <phoneticPr fontId="2"/>
  </si>
  <si>
    <t>平均</t>
    <rPh sb="0" eb="2">
      <t>ヘイキン</t>
    </rPh>
    <phoneticPr fontId="2"/>
  </si>
  <si>
    <t>検算</t>
    <rPh sb="0" eb="2">
      <t>ケンザン</t>
    </rPh>
    <phoneticPr fontId="2"/>
  </si>
  <si>
    <t>相関係数の考え方を理解するためのサンプル（気温とビールの売り上げ）</t>
    <rPh sb="0" eb="2">
      <t>ソウカン</t>
    </rPh>
    <rPh sb="2" eb="4">
      <t>ケイスウ</t>
    </rPh>
    <rPh sb="5" eb="6">
      <t>カンガ</t>
    </rPh>
    <rPh sb="7" eb="8">
      <t>カタ</t>
    </rPh>
    <rPh sb="9" eb="11">
      <t>リカイ</t>
    </rPh>
    <rPh sb="21" eb="23">
      <t>キオン</t>
    </rPh>
    <rPh sb="28" eb="29">
      <t>ウ</t>
    </rPh>
    <rPh sb="30" eb="31">
      <t>ア</t>
    </rPh>
    <phoneticPr fontId="2"/>
  </si>
  <si>
    <t>合計Σ</t>
    <rPh sb="0" eb="2">
      <t>ゴウケイ</t>
    </rPh>
    <phoneticPr fontId="2"/>
  </si>
  <si>
    <t>上の式に従って表を作成してみよう</t>
    <rPh sb="0" eb="1">
      <t>ウエ</t>
    </rPh>
    <rPh sb="2" eb="3">
      <t>シキ</t>
    </rPh>
    <rPh sb="4" eb="5">
      <t>シタガ</t>
    </rPh>
    <rPh sb="7" eb="8">
      <t>ヒョウ</t>
    </rPh>
    <rPh sb="9" eb="11">
      <t>サクセイ</t>
    </rPh>
    <phoneticPr fontId="2"/>
  </si>
  <si>
    <t>気温とビールの売り上げ</t>
    <rPh sb="0" eb="2">
      <t>キオン</t>
    </rPh>
    <rPh sb="7" eb="8">
      <t>ウ</t>
    </rPh>
    <rPh sb="9" eb="10">
      <t>ア</t>
    </rPh>
    <phoneticPr fontId="2"/>
  </si>
  <si>
    <t>yの対数</t>
    <rPh sb="2" eb="4">
      <t>タイスウ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</si>
</sst>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気温とビールの売り上げ</a:t>
            </a:r>
            <a:endParaRPr lang="en-US" altLang="ja-JP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気温とビールの売り上げ!$C$3</c:f>
              <c:strCache>
                <c:ptCount val="1"/>
                <c:pt idx="0">
                  <c:v>売り上げ(y)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気温とビールの売り上げ!$B$4:$B$10</c:f>
              <c:numCache>
                <c:formatCode>General</c:formatCode>
                <c:ptCount val="7"/>
                <c:pt idx="0">
                  <c:v>12.1</c:v>
                </c:pt>
                <c:pt idx="1">
                  <c:v>15.3</c:v>
                </c:pt>
                <c:pt idx="2">
                  <c:v>18.600000000000001</c:v>
                </c:pt>
                <c:pt idx="3">
                  <c:v>21.7</c:v>
                </c:pt>
                <c:pt idx="4">
                  <c:v>26.1</c:v>
                </c:pt>
                <c:pt idx="5">
                  <c:v>30.2</c:v>
                </c:pt>
                <c:pt idx="6">
                  <c:v>32.1</c:v>
                </c:pt>
              </c:numCache>
            </c:numRef>
          </c:xVal>
          <c:yVal>
            <c:numRef>
              <c:f>気温とビールの売り上げ!$C$4:$C$10</c:f>
              <c:numCache>
                <c:formatCode>General</c:formatCode>
                <c:ptCount val="7"/>
                <c:pt idx="0">
                  <c:v>57</c:v>
                </c:pt>
                <c:pt idx="1">
                  <c:v>471</c:v>
                </c:pt>
                <c:pt idx="2">
                  <c:v>2425</c:v>
                </c:pt>
                <c:pt idx="3">
                  <c:v>6484</c:v>
                </c:pt>
                <c:pt idx="4">
                  <c:v>22487</c:v>
                </c:pt>
                <c:pt idx="5">
                  <c:v>66410</c:v>
                </c:pt>
                <c:pt idx="6">
                  <c:v>98270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B-4BE2-8D41-F7BBEFD8F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726336"/>
        <c:axId val="1187195680"/>
      </c:scatterChart>
      <c:valAx>
        <c:axId val="122172633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気温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7195680"/>
        <c:crosses val="autoZero"/>
        <c:crossBetween val="midCat"/>
      </c:valAx>
      <c:valAx>
        <c:axId val="1187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売り上げ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172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気温とビールの売り上げ</a:t>
            </a:r>
            <a:endParaRPr lang="en-US" altLang="ja-JP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'気温とビールの売り上げ (対数)'!$D$3</c:f>
              <c:strCache>
                <c:ptCount val="1"/>
                <c:pt idx="0">
                  <c:v>yの対数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'気温とビールの売り上げ (対数)'!$B$4:$B$10</c:f>
              <c:numCache>
                <c:formatCode>General</c:formatCode>
                <c:ptCount val="7"/>
                <c:pt idx="0">
                  <c:v>12.1</c:v>
                </c:pt>
                <c:pt idx="1">
                  <c:v>15.3</c:v>
                </c:pt>
                <c:pt idx="2">
                  <c:v>18.600000000000001</c:v>
                </c:pt>
                <c:pt idx="3">
                  <c:v>21.7</c:v>
                </c:pt>
                <c:pt idx="4">
                  <c:v>26.1</c:v>
                </c:pt>
                <c:pt idx="5">
                  <c:v>30.2</c:v>
                </c:pt>
                <c:pt idx="6">
                  <c:v>32.1</c:v>
                </c:pt>
              </c:numCache>
            </c:numRef>
          </c:xVal>
          <c:yVal>
            <c:numRef>
              <c:f>'気温とビールの売り上げ (対数)'!$D$4:$D$10</c:f>
              <c:numCache>
                <c:formatCode>General</c:formatCode>
                <c:ptCount val="7"/>
                <c:pt idx="0">
                  <c:v>1.7558748556724915</c:v>
                </c:pt>
                <c:pt idx="1">
                  <c:v>2.6730209071288962</c:v>
                </c:pt>
                <c:pt idx="2">
                  <c:v>3.3847117429382823</c:v>
                </c:pt>
                <c:pt idx="3">
                  <c:v>3.8118430061764772</c:v>
                </c:pt>
                <c:pt idx="4">
                  <c:v>4.3519315198931263</c:v>
                </c:pt>
                <c:pt idx="5">
                  <c:v>4.822233480238844</c:v>
                </c:pt>
                <c:pt idx="6">
                  <c:v>4.9924209560520243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8-4D13-9F6F-D2AE4B603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726336"/>
        <c:axId val="1187195680"/>
      </c:scatterChart>
      <c:valAx>
        <c:axId val="122172633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気温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7195680"/>
        <c:crosses val="autoZero"/>
        <c:crossBetween val="midCat"/>
      </c:valAx>
      <c:valAx>
        <c:axId val="118719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50"/>
                  <a:t>売り上げ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172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685799</xdr:colOff>
      <xdr:row>14</xdr:row>
      <xdr:rowOff>0</xdr:rowOff>
    </xdr:from>
    <xdr:ext cx="3076575" cy="6538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7BE82BE-A602-494C-BCEC-2484A4BDB30F}"/>
                </a:ext>
              </a:extLst>
            </xdr:cNvPr>
            <xdr:cNvSpPr txBox="1"/>
          </xdr:nvSpPr>
          <xdr:spPr>
            <a:xfrm>
              <a:off x="685799" y="3133725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7BE82BE-A602-494C-BCEC-2484A4BDB30F}"/>
                </a:ext>
              </a:extLst>
            </xdr:cNvPr>
            <xdr:cNvSpPr txBox="1"/>
          </xdr:nvSpPr>
          <xdr:spPr>
            <a:xfrm>
              <a:off x="685799" y="3133725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((𝑥_𝑖−𝑥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(𝑦_𝑖−𝑦 ̅ ))〗)/(√(∑▒〖(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𝑥_𝑖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−𝑥 ̅)〗^2 ) 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−𝑦 ̅)〗^2 ))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23811</xdr:colOff>
      <xdr:row>14</xdr:row>
      <xdr:rowOff>31260</xdr:rowOff>
    </xdr:from>
    <xdr:ext cx="3076575" cy="6538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E7EDD61-FF34-4324-B6B6-667EA5641164}"/>
                </a:ext>
              </a:extLst>
            </xdr:cNvPr>
            <xdr:cNvSpPr txBox="1"/>
          </xdr:nvSpPr>
          <xdr:spPr>
            <a:xfrm>
              <a:off x="709611" y="3164985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E7EDD61-FF34-4324-B6B6-667EA5641164}"/>
                </a:ext>
              </a:extLst>
            </xdr:cNvPr>
            <xdr:cNvSpPr txBox="1"/>
          </xdr:nvSpPr>
          <xdr:spPr>
            <a:xfrm>
              <a:off x="709611" y="3164985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((𝑥_𝑖−𝑥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(𝑦_𝑖−𝑦 ̅ ))〗)/(√(∑▒〖(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𝑥_𝑖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−𝑥 ̅)〗^2 ) 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−𝑦 ̅)〗^2 ))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14</xdr:row>
      <xdr:rowOff>38101</xdr:rowOff>
    </xdr:from>
    <xdr:ext cx="3076575" cy="6538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968F0A9-7CEA-44A5-94FC-EEEAEE557CA9}"/>
                </a:ext>
              </a:extLst>
            </xdr:cNvPr>
            <xdr:cNvSpPr txBox="1"/>
          </xdr:nvSpPr>
          <xdr:spPr>
            <a:xfrm>
              <a:off x="704850" y="3171826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kumimoji="1" lang="en-US" altLang="ja-JP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kumimoji="1" lang="en-US" altLang="ja-JP" sz="18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d>
                              <m:dPr>
                                <m:ctrlP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  <m:d>
                              <m:dPr>
                                <m:ctrlP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kumimoji="1" lang="en-US" altLang="ja-JP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</m:acc>
                              </m:e>
                            </m:d>
                            <m:r>
                              <a:rPr kumimoji="1" lang="en-US" altLang="ja-JP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  <m:rad>
                          <m:radPr>
                            <m:degHide m:val="on"/>
                            <m:ctrlPr>
                              <a:rPr kumimoji="1" lang="en-US" altLang="ja-JP" sz="18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kumimoji="1" lang="en-US" altLang="ja-JP" sz="18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p>
                                  <m:sSupPr>
                                    <m:ctrlPr>
                                      <a:rPr kumimoji="1" lang="en-US" altLang="ja-JP" sz="18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8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acc>
                                      <m:accPr>
                                        <m:chr m:val="̅"/>
                                        <m:ctrlP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8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kumimoji="1" lang="en-US" altLang="ja-JP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8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968F0A9-7CEA-44A5-94FC-EEEAEE557CA9}"/>
                </a:ext>
              </a:extLst>
            </xdr:cNvPr>
            <xdr:cNvSpPr txBox="1"/>
          </xdr:nvSpPr>
          <xdr:spPr>
            <a:xfrm>
              <a:off x="704850" y="3171826"/>
              <a:ext cx="3076575" cy="653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800" b="0" i="0">
                  <a:latin typeface="Cambria Math" panose="02040503050406030204" pitchFamily="18" charset="0"/>
                </a:rPr>
                <a:t>𝑟=</a:t>
              </a:r>
              <a:r>
                <a:rPr kumimoji="1" lang="en-US" altLang="ja-JP" sz="1800" i="0">
                  <a:latin typeface="Cambria Math" panose="02040503050406030204" pitchFamily="18" charset="0"/>
                </a:rPr>
                <a:t>(∑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kumimoji="1" lang="en-US" altLang="ja-JP" sz="1800" b="0" i="0">
                  <a:latin typeface="Cambria Math" panose="02040503050406030204" pitchFamily="18" charset="0"/>
                </a:rPr>
                <a:t>((𝑥_𝑖−𝑥 ̅ )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(𝑦_𝑖−𝑦 ̅ ))〗)/(√(∑▒〖(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𝑥_𝑖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−𝑥 ̅)〗^2 ) √(∑▒〖(</a:t>
              </a:r>
              <a:r>
                <a:rPr kumimoji="1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𝑦_𝑖</a:t>
              </a:r>
              <a:r>
                <a:rPr kumimoji="1" lang="en-US" altLang="ja-JP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−𝑦 ̅)〗^2 ))</a:t>
              </a:r>
              <a:endParaRPr kumimoji="1" lang="ja-JP" altLang="en-US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223836</xdr:rowOff>
    </xdr:from>
    <xdr:to>
      <xdr:col>11</xdr:col>
      <xdr:colOff>0</xdr:colOff>
      <xdr:row>15</xdr:row>
      <xdr:rowOff>223836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E22F76-1FF6-5CC7-F796-ACC015BAD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0</xdr:colOff>
      <xdr:row>16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7F2B81-3D99-4DDE-A1BA-958A0127C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871-23E7-4059-8972-10B4D997CB60}">
  <dimension ref="A1:C18"/>
  <sheetViews>
    <sheetView tabSelected="1"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3" x14ac:dyDescent="0.7">
      <c r="A1" s="2" t="s">
        <v>9</v>
      </c>
      <c r="B1" s="3"/>
      <c r="C1" s="3"/>
    </row>
    <row r="3" spans="1:3" x14ac:dyDescent="0.7">
      <c r="A3" s="4" t="s">
        <v>3</v>
      </c>
      <c r="B3" s="4" t="s">
        <v>1</v>
      </c>
      <c r="C3" s="4" t="s">
        <v>2</v>
      </c>
    </row>
    <row r="4" spans="1:3" x14ac:dyDescent="0.7">
      <c r="A4">
        <v>1</v>
      </c>
      <c r="B4">
        <v>12.1</v>
      </c>
      <c r="C4">
        <v>57</v>
      </c>
    </row>
    <row r="5" spans="1:3" x14ac:dyDescent="0.7">
      <c r="A5">
        <v>2</v>
      </c>
      <c r="B5">
        <v>15.3</v>
      </c>
      <c r="C5">
        <v>471</v>
      </c>
    </row>
    <row r="6" spans="1:3" x14ac:dyDescent="0.7">
      <c r="A6">
        <v>3</v>
      </c>
      <c r="B6">
        <v>18.600000000000001</v>
      </c>
      <c r="C6">
        <v>2425</v>
      </c>
    </row>
    <row r="7" spans="1:3" x14ac:dyDescent="0.7">
      <c r="A7">
        <v>4</v>
      </c>
      <c r="B7">
        <v>21.7</v>
      </c>
      <c r="C7">
        <v>6484</v>
      </c>
    </row>
    <row r="8" spans="1:3" x14ac:dyDescent="0.7">
      <c r="A8">
        <v>5</v>
      </c>
      <c r="B8">
        <v>26.1</v>
      </c>
      <c r="C8">
        <v>22487</v>
      </c>
    </row>
    <row r="9" spans="1:3" x14ac:dyDescent="0.7">
      <c r="A9">
        <v>6</v>
      </c>
      <c r="B9">
        <v>30.2</v>
      </c>
      <c r="C9">
        <v>66410</v>
      </c>
    </row>
    <row r="10" spans="1:3" x14ac:dyDescent="0.7">
      <c r="A10" s="9">
        <v>7</v>
      </c>
      <c r="B10" s="9">
        <v>32.1</v>
      </c>
      <c r="C10" s="9">
        <v>98270</v>
      </c>
    </row>
    <row r="12" spans="1:3" x14ac:dyDescent="0.7">
      <c r="A12" s="6" t="s">
        <v>0</v>
      </c>
      <c r="B12" s="7"/>
    </row>
    <row r="18" spans="2:2" x14ac:dyDescent="0.7">
      <c r="B18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B66-26E8-4D2B-B6DA-CF72C5D6FBAA}">
  <dimension ref="A1:H19"/>
  <sheetViews>
    <sheetView workbookViewId="0">
      <selection activeCell="B11" sqref="B11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</row>
    <row r="5" spans="1:8" x14ac:dyDescent="0.7">
      <c r="A5">
        <v>2</v>
      </c>
      <c r="B5">
        <v>15.3</v>
      </c>
      <c r="C5">
        <v>471</v>
      </c>
    </row>
    <row r="6" spans="1:8" x14ac:dyDescent="0.7">
      <c r="A6">
        <v>3</v>
      </c>
      <c r="B6">
        <v>18.600000000000001</v>
      </c>
      <c r="C6">
        <v>2425</v>
      </c>
    </row>
    <row r="7" spans="1:8" x14ac:dyDescent="0.7">
      <c r="A7">
        <v>4</v>
      </c>
      <c r="B7">
        <v>21.7</v>
      </c>
      <c r="C7">
        <v>6484</v>
      </c>
    </row>
    <row r="8" spans="1:8" x14ac:dyDescent="0.7">
      <c r="A8">
        <v>5</v>
      </c>
      <c r="B8">
        <v>26.1</v>
      </c>
      <c r="C8">
        <v>22487</v>
      </c>
    </row>
    <row r="9" spans="1:8" x14ac:dyDescent="0.7">
      <c r="A9">
        <v>6</v>
      </c>
      <c r="B9">
        <v>30.2</v>
      </c>
      <c r="C9">
        <v>66410</v>
      </c>
    </row>
    <row r="10" spans="1:8" x14ac:dyDescent="0.7">
      <c r="A10">
        <v>7</v>
      </c>
      <c r="B10">
        <v>32.1</v>
      </c>
      <c r="C10">
        <v>98270</v>
      </c>
    </row>
    <row r="11" spans="1:8" x14ac:dyDescent="0.7">
      <c r="A11" s="6" t="s">
        <v>4</v>
      </c>
      <c r="B11" s="7"/>
      <c r="C11" s="7"/>
      <c r="D11" s="7"/>
      <c r="E11" s="6" t="s">
        <v>7</v>
      </c>
      <c r="F11" s="7"/>
      <c r="G11" s="7"/>
      <c r="H11" s="7"/>
    </row>
    <row r="12" spans="1:8" x14ac:dyDescent="0.7">
      <c r="G12" s="6" t="s">
        <v>0</v>
      </c>
      <c r="H12" s="7"/>
    </row>
    <row r="13" spans="1:8" x14ac:dyDescent="0.7">
      <c r="G13" s="8" t="s">
        <v>5</v>
      </c>
      <c r="H13" s="9"/>
    </row>
    <row r="19" spans="2:2" x14ac:dyDescent="0.7">
      <c r="B19" s="1" t="s">
        <v>8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5A57-6846-46F0-BC3B-E99A2F314209}">
  <dimension ref="A1:H13"/>
  <sheetViews>
    <sheetView workbookViewId="0">
      <selection activeCell="H12" sqref="H12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  <col min="8" max="8" width="9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  <c r="D4" cm="1">
        <f t="array" ref="D4:D10">B4:B10-B11</f>
        <v>-10.200000000000005</v>
      </c>
      <c r="E4" cm="1">
        <f t="array" ref="E4:E10">C4:C10-C11</f>
        <v>-28029.285714285714</v>
      </c>
      <c r="F4" cm="1">
        <f t="array" ref="F4:F10">D4:D10*E4:E10</f>
        <v>285898.71428571444</v>
      </c>
      <c r="G4" cm="1">
        <f t="array" ref="G4:G10">D4:D10^2</f>
        <v>104.04000000000009</v>
      </c>
      <c r="H4" cm="1">
        <f t="array" ref="H4:H10">E4:E10^2</f>
        <v>785640857.65306115</v>
      </c>
    </row>
    <row r="5" spans="1:8" x14ac:dyDescent="0.7">
      <c r="A5">
        <v>2</v>
      </c>
      <c r="B5">
        <v>15.3</v>
      </c>
      <c r="C5">
        <v>471</v>
      </c>
      <c r="D5">
        <v>-7.0000000000000036</v>
      </c>
      <c r="E5">
        <v>-27615.285714285714</v>
      </c>
      <c r="F5">
        <v>193307.00000000009</v>
      </c>
      <c r="G5">
        <v>49.00000000000005</v>
      </c>
      <c r="H5">
        <v>762604005.08163261</v>
      </c>
    </row>
    <row r="6" spans="1:8" x14ac:dyDescent="0.7">
      <c r="A6">
        <v>3</v>
      </c>
      <c r="B6">
        <v>18.600000000000001</v>
      </c>
      <c r="C6">
        <v>2425</v>
      </c>
      <c r="D6">
        <v>-3.7000000000000028</v>
      </c>
      <c r="E6">
        <v>-25661.285714285714</v>
      </c>
      <c r="F6">
        <v>94946.757142857212</v>
      </c>
      <c r="G6">
        <v>13.690000000000021</v>
      </c>
      <c r="H6">
        <v>658501584.51020408</v>
      </c>
    </row>
    <row r="7" spans="1:8" x14ac:dyDescent="0.7">
      <c r="A7">
        <v>4</v>
      </c>
      <c r="B7">
        <v>21.7</v>
      </c>
      <c r="C7">
        <v>6484</v>
      </c>
      <c r="D7">
        <v>-0.60000000000000497</v>
      </c>
      <c r="E7">
        <v>-21602.285714285714</v>
      </c>
      <c r="F7">
        <v>12961.371428571536</v>
      </c>
      <c r="G7">
        <v>0.36000000000000598</v>
      </c>
      <c r="H7">
        <v>466658748.08163261</v>
      </c>
    </row>
    <row r="8" spans="1:8" x14ac:dyDescent="0.7">
      <c r="A8">
        <v>5</v>
      </c>
      <c r="B8">
        <v>26.1</v>
      </c>
      <c r="C8">
        <v>22487</v>
      </c>
      <c r="D8">
        <v>3.7999999999999972</v>
      </c>
      <c r="E8">
        <v>-5599.2857142857138</v>
      </c>
      <c r="F8">
        <v>-21277.285714285696</v>
      </c>
      <c r="G8">
        <v>14.439999999999978</v>
      </c>
      <c r="H8">
        <v>31352000.510204077</v>
      </c>
    </row>
    <row r="9" spans="1:8" x14ac:dyDescent="0.7">
      <c r="A9">
        <v>6</v>
      </c>
      <c r="B9">
        <v>30.2</v>
      </c>
      <c r="C9">
        <v>66410</v>
      </c>
      <c r="D9">
        <v>7.899999999999995</v>
      </c>
      <c r="E9">
        <v>38323.71428571429</v>
      </c>
      <c r="F9">
        <v>302757.34285714268</v>
      </c>
      <c r="G9">
        <v>62.409999999999918</v>
      </c>
      <c r="H9">
        <v>1468707076.6530616</v>
      </c>
    </row>
    <row r="10" spans="1:8" x14ac:dyDescent="0.7">
      <c r="A10">
        <v>7</v>
      </c>
      <c r="B10">
        <v>32.1</v>
      </c>
      <c r="C10">
        <v>98270</v>
      </c>
      <c r="D10">
        <v>9.7999999999999972</v>
      </c>
      <c r="E10">
        <v>70183.71428571429</v>
      </c>
      <c r="F10">
        <v>687800.39999999979</v>
      </c>
      <c r="G10">
        <v>96.039999999999949</v>
      </c>
      <c r="H10">
        <v>4925753750.938776</v>
      </c>
    </row>
    <row r="11" spans="1:8" x14ac:dyDescent="0.7">
      <c r="A11" s="6" t="s">
        <v>4</v>
      </c>
      <c r="B11" s="7">
        <f>AVERAGE(B4:B10)</f>
        <v>22.300000000000004</v>
      </c>
      <c r="C11" s="7">
        <f>AVERAGE(C4:C10)</f>
        <v>28086.285714285714</v>
      </c>
      <c r="D11" s="7"/>
      <c r="E11" s="6" t="s">
        <v>7</v>
      </c>
      <c r="F11" s="7">
        <f t="shared" ref="F11" si="0">SUM(F4:F10)</f>
        <v>1556394.3</v>
      </c>
      <c r="G11" s="7">
        <f t="shared" ref="G11" si="1">SUM(G4:G10)</f>
        <v>339.98</v>
      </c>
      <c r="H11" s="7">
        <f t="shared" ref="H11" si="2">SUM(H4:H10)</f>
        <v>9099218023.4285736</v>
      </c>
    </row>
    <row r="12" spans="1:8" x14ac:dyDescent="0.7">
      <c r="G12" s="6" t="s">
        <v>0</v>
      </c>
      <c r="H12" s="7">
        <f>F11/SQRT(G11*H11)</f>
        <v>0.88489330901232255</v>
      </c>
    </row>
    <row r="13" spans="1:8" x14ac:dyDescent="0.7">
      <c r="G13" s="8" t="s">
        <v>5</v>
      </c>
      <c r="H13" s="9">
        <f>CORREL(B4:B10,C4:C10)</f>
        <v>0.88489330901232244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A8FE-0A1C-4853-9015-633EB704EC91}">
  <dimension ref="A1:H13"/>
  <sheetViews>
    <sheetView workbookViewId="0">
      <selection activeCell="H12" sqref="H12"/>
    </sheetView>
  </sheetViews>
  <sheetFormatPr defaultRowHeight="17.649999999999999" x14ac:dyDescent="0.7"/>
  <cols>
    <col min="2" max="3" width="10.625" customWidth="1"/>
    <col min="4" max="4" width="8.1875" customWidth="1"/>
    <col min="6" max="6" width="15" customWidth="1"/>
  </cols>
  <sheetData>
    <row r="1" spans="1:8" x14ac:dyDescent="0.7">
      <c r="A1" s="2" t="s">
        <v>6</v>
      </c>
      <c r="B1" s="3"/>
      <c r="C1" s="3"/>
      <c r="D1" s="3"/>
      <c r="E1" s="3"/>
      <c r="F1" s="3"/>
      <c r="G1" s="3"/>
      <c r="H1" s="3"/>
    </row>
    <row r="3" spans="1:8" x14ac:dyDescent="0.7">
      <c r="A3" s="4" t="s">
        <v>3</v>
      </c>
      <c r="B3" s="4" t="s">
        <v>1</v>
      </c>
      <c r="C3" s="4" t="s">
        <v>2</v>
      </c>
      <c r="D3" s="10" t="e" vm="1">
        <v>#VALUE!</v>
      </c>
      <c r="E3" s="10" t="e" vm="2">
        <v>#VALUE!</v>
      </c>
      <c r="F3" s="5" t="e" vm="3">
        <v>#VALUE!</v>
      </c>
      <c r="G3" s="5" t="e" vm="4">
        <v>#VALUE!</v>
      </c>
      <c r="H3" s="5" t="e" vm="5">
        <v>#VALUE!</v>
      </c>
    </row>
    <row r="4" spans="1:8" x14ac:dyDescent="0.7">
      <c r="A4">
        <v>1</v>
      </c>
      <c r="B4">
        <v>12.1</v>
      </c>
      <c r="C4">
        <v>57</v>
      </c>
      <c r="D4">
        <f>B4-$B$11</f>
        <v>-10.200000000000005</v>
      </c>
      <c r="E4">
        <f>C4-$C$11</f>
        <v>-28029.285714285714</v>
      </c>
      <c r="F4">
        <f>D4*E4</f>
        <v>285898.71428571444</v>
      </c>
      <c r="G4">
        <f>D4^2</f>
        <v>104.04000000000009</v>
      </c>
      <c r="H4">
        <f>E4^2</f>
        <v>785640857.65306115</v>
      </c>
    </row>
    <row r="5" spans="1:8" x14ac:dyDescent="0.7">
      <c r="A5">
        <v>2</v>
      </c>
      <c r="B5">
        <v>15.3</v>
      </c>
      <c r="C5">
        <v>471</v>
      </c>
      <c r="D5">
        <f t="shared" ref="D5:D10" si="0">B5-$B$11</f>
        <v>-7.0000000000000036</v>
      </c>
      <c r="E5">
        <f t="shared" ref="E5:E10" si="1">C5-$C$11</f>
        <v>-27615.285714285714</v>
      </c>
      <c r="F5">
        <f t="shared" ref="F5:F10" si="2">D5*E5</f>
        <v>193307.00000000009</v>
      </c>
      <c r="G5">
        <f t="shared" ref="G5:H10" si="3">D5^2</f>
        <v>49.00000000000005</v>
      </c>
      <c r="H5">
        <f t="shared" si="3"/>
        <v>762604005.08163261</v>
      </c>
    </row>
    <row r="6" spans="1:8" x14ac:dyDescent="0.7">
      <c r="A6">
        <v>3</v>
      </c>
      <c r="B6">
        <v>18.600000000000001</v>
      </c>
      <c r="C6">
        <v>2425</v>
      </c>
      <c r="D6">
        <f t="shared" si="0"/>
        <v>-3.7000000000000028</v>
      </c>
      <c r="E6">
        <f t="shared" si="1"/>
        <v>-25661.285714285714</v>
      </c>
      <c r="F6">
        <f t="shared" si="2"/>
        <v>94946.757142857212</v>
      </c>
      <c r="G6">
        <f t="shared" si="3"/>
        <v>13.690000000000021</v>
      </c>
      <c r="H6">
        <f t="shared" si="3"/>
        <v>658501584.51020408</v>
      </c>
    </row>
    <row r="7" spans="1:8" x14ac:dyDescent="0.7">
      <c r="A7">
        <v>4</v>
      </c>
      <c r="B7">
        <v>21.7</v>
      </c>
      <c r="C7">
        <v>6484</v>
      </c>
      <c r="D7">
        <f t="shared" si="0"/>
        <v>-0.60000000000000497</v>
      </c>
      <c r="E7">
        <f t="shared" si="1"/>
        <v>-21602.285714285714</v>
      </c>
      <c r="F7">
        <f t="shared" si="2"/>
        <v>12961.371428571536</v>
      </c>
      <c r="G7">
        <f t="shared" si="3"/>
        <v>0.36000000000000598</v>
      </c>
      <c r="H7">
        <f t="shared" si="3"/>
        <v>466658748.08163261</v>
      </c>
    </row>
    <row r="8" spans="1:8" x14ac:dyDescent="0.7">
      <c r="A8">
        <v>5</v>
      </c>
      <c r="B8">
        <v>26.1</v>
      </c>
      <c r="C8">
        <v>22487</v>
      </c>
      <c r="D8">
        <f t="shared" si="0"/>
        <v>3.7999999999999972</v>
      </c>
      <c r="E8">
        <f t="shared" si="1"/>
        <v>-5599.2857142857138</v>
      </c>
      <c r="F8">
        <f t="shared" si="2"/>
        <v>-21277.285714285696</v>
      </c>
      <c r="G8">
        <f t="shared" si="3"/>
        <v>14.439999999999978</v>
      </c>
      <c r="H8">
        <f t="shared" si="3"/>
        <v>31352000.510204077</v>
      </c>
    </row>
    <row r="9" spans="1:8" x14ac:dyDescent="0.7">
      <c r="A9">
        <v>6</v>
      </c>
      <c r="B9">
        <v>30.2</v>
      </c>
      <c r="C9">
        <v>66410</v>
      </c>
      <c r="D9">
        <f t="shared" si="0"/>
        <v>7.899999999999995</v>
      </c>
      <c r="E9">
        <f t="shared" si="1"/>
        <v>38323.71428571429</v>
      </c>
      <c r="F9">
        <f t="shared" si="2"/>
        <v>302757.34285714268</v>
      </c>
      <c r="G9">
        <f t="shared" si="3"/>
        <v>62.409999999999918</v>
      </c>
      <c r="H9">
        <f t="shared" si="3"/>
        <v>1468707076.6530616</v>
      </c>
    </row>
    <row r="10" spans="1:8" x14ac:dyDescent="0.7">
      <c r="A10">
        <v>7</v>
      </c>
      <c r="B10">
        <v>32.1</v>
      </c>
      <c r="C10">
        <v>98270</v>
      </c>
      <c r="D10">
        <f t="shared" si="0"/>
        <v>9.7999999999999972</v>
      </c>
      <c r="E10">
        <f t="shared" si="1"/>
        <v>70183.71428571429</v>
      </c>
      <c r="F10">
        <f t="shared" si="2"/>
        <v>687800.39999999979</v>
      </c>
      <c r="G10">
        <f t="shared" si="3"/>
        <v>96.039999999999949</v>
      </c>
      <c r="H10">
        <f t="shared" si="3"/>
        <v>4925753750.938776</v>
      </c>
    </row>
    <row r="11" spans="1:8" x14ac:dyDescent="0.7">
      <c r="A11" s="6" t="s">
        <v>4</v>
      </c>
      <c r="B11" s="7">
        <f>AVERAGE(B4:B10)</f>
        <v>22.300000000000004</v>
      </c>
      <c r="C11" s="7">
        <f>AVERAGE(C4:C10)</f>
        <v>28086.285714285714</v>
      </c>
      <c r="D11" s="7"/>
      <c r="E11" s="6" t="s">
        <v>7</v>
      </c>
      <c r="F11" s="7">
        <f t="shared" ref="F11:H11" si="4">SUM(F4:F10)</f>
        <v>1556394.3</v>
      </c>
      <c r="G11" s="7">
        <f t="shared" si="4"/>
        <v>339.98</v>
      </c>
      <c r="H11" s="7">
        <f t="shared" si="4"/>
        <v>9099218023.4285736</v>
      </c>
    </row>
    <row r="12" spans="1:8" x14ac:dyDescent="0.7">
      <c r="G12" s="6" t="s">
        <v>0</v>
      </c>
      <c r="H12" s="7">
        <f>F11/SQRT(G11*H11)</f>
        <v>0.88489330901232255</v>
      </c>
    </row>
    <row r="13" spans="1:8" x14ac:dyDescent="0.7">
      <c r="G13" s="8" t="s">
        <v>5</v>
      </c>
      <c r="H13" s="9">
        <f>CORREL(B4:B10,C4:C10)</f>
        <v>0.88489330901232244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4196-647F-4C5D-98C3-67913BACF412}">
  <dimension ref="A1:C18"/>
  <sheetViews>
    <sheetView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3" x14ac:dyDescent="0.7">
      <c r="A1" s="2" t="s">
        <v>9</v>
      </c>
      <c r="B1" s="3"/>
      <c r="C1" s="3"/>
    </row>
    <row r="3" spans="1:3" x14ac:dyDescent="0.7">
      <c r="A3" s="4" t="s">
        <v>3</v>
      </c>
      <c r="B3" s="4" t="s">
        <v>1</v>
      </c>
      <c r="C3" s="4" t="s">
        <v>2</v>
      </c>
    </row>
    <row r="4" spans="1:3" x14ac:dyDescent="0.7">
      <c r="A4">
        <v>1</v>
      </c>
      <c r="B4">
        <v>12.1</v>
      </c>
      <c r="C4">
        <v>57</v>
      </c>
    </row>
    <row r="5" spans="1:3" x14ac:dyDescent="0.7">
      <c r="A5">
        <v>2</v>
      </c>
      <c r="B5">
        <v>15.3</v>
      </c>
      <c r="C5">
        <v>471</v>
      </c>
    </row>
    <row r="6" spans="1:3" x14ac:dyDescent="0.7">
      <c r="A6">
        <v>3</v>
      </c>
      <c r="B6">
        <v>18.600000000000001</v>
      </c>
      <c r="C6">
        <v>2425</v>
      </c>
    </row>
    <row r="7" spans="1:3" x14ac:dyDescent="0.7">
      <c r="A7">
        <v>4</v>
      </c>
      <c r="B7">
        <v>21.7</v>
      </c>
      <c r="C7">
        <v>6484</v>
      </c>
    </row>
    <row r="8" spans="1:3" x14ac:dyDescent="0.7">
      <c r="A8">
        <v>5</v>
      </c>
      <c r="B8">
        <v>26.1</v>
      </c>
      <c r="C8">
        <v>22487</v>
      </c>
    </row>
    <row r="9" spans="1:3" x14ac:dyDescent="0.7">
      <c r="A9">
        <v>6</v>
      </c>
      <c r="B9">
        <v>30.2</v>
      </c>
      <c r="C9">
        <v>66410</v>
      </c>
    </row>
    <row r="10" spans="1:3" x14ac:dyDescent="0.7">
      <c r="A10" s="9">
        <v>7</v>
      </c>
      <c r="B10" s="9">
        <v>32.1</v>
      </c>
      <c r="C10" s="9">
        <v>98270</v>
      </c>
    </row>
    <row r="12" spans="1:3" x14ac:dyDescent="0.7">
      <c r="A12" s="6" t="s">
        <v>0</v>
      </c>
      <c r="B12" s="7">
        <f>CORREL(B4:B10,C4:C10)</f>
        <v>0.88489330901232244</v>
      </c>
    </row>
    <row r="18" spans="2:2" x14ac:dyDescent="0.7">
      <c r="B18" s="1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CB1-C700-4B13-9FE1-4A4756F7E377}">
  <dimension ref="A1:D18"/>
  <sheetViews>
    <sheetView workbookViewId="0">
      <selection activeCell="B12" sqref="B12"/>
    </sheetView>
  </sheetViews>
  <sheetFormatPr defaultRowHeight="17.649999999999999" x14ac:dyDescent="0.7"/>
  <cols>
    <col min="2" max="3" width="10.625" customWidth="1"/>
  </cols>
  <sheetData>
    <row r="1" spans="1:4" x14ac:dyDescent="0.7">
      <c r="A1" s="2" t="s">
        <v>9</v>
      </c>
      <c r="B1" s="3"/>
      <c r="C1" s="3"/>
      <c r="D1" s="3"/>
    </row>
    <row r="3" spans="1:4" x14ac:dyDescent="0.7">
      <c r="A3" s="4" t="s">
        <v>3</v>
      </c>
      <c r="B3" s="4" t="s">
        <v>1</v>
      </c>
      <c r="C3" s="4" t="s">
        <v>2</v>
      </c>
      <c r="D3" s="4" t="s">
        <v>10</v>
      </c>
    </row>
    <row r="4" spans="1:4" x14ac:dyDescent="0.7">
      <c r="A4">
        <v>1</v>
      </c>
      <c r="B4">
        <v>12.1</v>
      </c>
      <c r="C4">
        <v>57</v>
      </c>
      <c r="D4" cm="1">
        <f t="array" ref="D4:D10">LOG(C4:C10)</f>
        <v>1.7558748556724915</v>
      </c>
    </row>
    <row r="5" spans="1:4" x14ac:dyDescent="0.7">
      <c r="A5">
        <v>2</v>
      </c>
      <c r="B5">
        <v>15.3</v>
      </c>
      <c r="C5">
        <v>471</v>
      </c>
      <c r="D5">
        <v>2.6730209071288962</v>
      </c>
    </row>
    <row r="6" spans="1:4" x14ac:dyDescent="0.7">
      <c r="A6">
        <v>3</v>
      </c>
      <c r="B6">
        <v>18.600000000000001</v>
      </c>
      <c r="C6">
        <v>2425</v>
      </c>
      <c r="D6">
        <v>3.3847117429382823</v>
      </c>
    </row>
    <row r="7" spans="1:4" x14ac:dyDescent="0.7">
      <c r="A7">
        <v>4</v>
      </c>
      <c r="B7">
        <v>21.7</v>
      </c>
      <c r="C7">
        <v>6484</v>
      </c>
      <c r="D7">
        <v>3.8118430061764772</v>
      </c>
    </row>
    <row r="8" spans="1:4" x14ac:dyDescent="0.7">
      <c r="A8">
        <v>5</v>
      </c>
      <c r="B8">
        <v>26.1</v>
      </c>
      <c r="C8">
        <v>22487</v>
      </c>
      <c r="D8">
        <v>4.3519315198931263</v>
      </c>
    </row>
    <row r="9" spans="1:4" x14ac:dyDescent="0.7">
      <c r="A9">
        <v>6</v>
      </c>
      <c r="B9">
        <v>30.2</v>
      </c>
      <c r="C9">
        <v>66410</v>
      </c>
      <c r="D9">
        <v>4.822233480238844</v>
      </c>
    </row>
    <row r="10" spans="1:4" x14ac:dyDescent="0.7">
      <c r="A10" s="9">
        <v>7</v>
      </c>
      <c r="B10" s="9">
        <v>32.1</v>
      </c>
      <c r="C10" s="9">
        <v>98270</v>
      </c>
      <c r="D10" s="9">
        <v>4.9924209560520243</v>
      </c>
    </row>
    <row r="12" spans="1:4" x14ac:dyDescent="0.7">
      <c r="A12" s="6" t="s">
        <v>0</v>
      </c>
      <c r="B12" s="7">
        <f>CORREL(B4:B10,D4:D10)</f>
        <v>0.98133044345117459</v>
      </c>
    </row>
    <row r="18" spans="2:2" x14ac:dyDescent="0.7">
      <c r="B18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相関係数を求める</vt:lpstr>
      <vt:lpstr>相関係数の計算</vt:lpstr>
      <vt:lpstr>相関係数の計算（完成例）</vt:lpstr>
      <vt:lpstr>相関係数の計算（スピルを使わない）</vt:lpstr>
      <vt:lpstr>気温とビールの売り上げ</vt:lpstr>
      <vt:lpstr>気温とビールの売り上げ (対数)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2023-12-26T05:19:40Z</dcterms:modified>
</cp:coreProperties>
</file>