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CA3EC4FF-2D1F-4478-9656-A275B4D9B026}" xr6:coauthVersionLast="47" xr6:coauthVersionMax="47" xr10:uidLastSave="{00000000-0000-0000-0000-000000000000}"/>
  <bookViews>
    <workbookView xWindow="7853" yWindow="3413" windowWidth="28229" windowHeight="15097" xr2:uid="{8475C2FB-E1FE-4B10-8D62-3008A887F9B7}"/>
  </bookViews>
  <sheets>
    <sheet name="順位相関を求める（同順位がある場合）" sheetId="4" r:id="rId1"/>
    <sheet name="連関係数" sheetId="10" r:id="rId2"/>
    <sheet name="連関係数 (スピルを使わない例)" sheetId="11" r:id="rId3"/>
    <sheet name="順位相関を求める（参考－定義通りに計算した例を含む）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0" l="1" a="1"/>
  <c r="B15" i="10" s="1"/>
  <c r="H4" i="10" a="1"/>
  <c r="H4" i="10" s="1"/>
  <c r="H20" i="11"/>
  <c r="E10" i="11"/>
  <c r="I8" i="11" s="1"/>
  <c r="C19" i="11" s="1"/>
  <c r="D10" i="11"/>
  <c r="C10" i="11"/>
  <c r="B10" i="11"/>
  <c r="H7" i="11" s="1"/>
  <c r="E9" i="11"/>
  <c r="J9" i="11" s="1"/>
  <c r="D20" i="11" s="1"/>
  <c r="H8" i="11"/>
  <c r="B19" i="11" s="1"/>
  <c r="E8" i="11"/>
  <c r="J8" i="11" s="1"/>
  <c r="D19" i="11" s="1"/>
  <c r="I7" i="11"/>
  <c r="C18" i="11" s="1"/>
  <c r="E7" i="11"/>
  <c r="J6" i="11"/>
  <c r="D17" i="11" s="1"/>
  <c r="E6" i="11"/>
  <c r="I6" i="11" s="1"/>
  <c r="C17" i="11" s="1"/>
  <c r="E5" i="11"/>
  <c r="J5" i="11" s="1"/>
  <c r="D16" i="11" s="1"/>
  <c r="H4" i="11"/>
  <c r="E4" i="11"/>
  <c r="J4" i="11" s="1"/>
  <c r="H4" i="4"/>
  <c r="G4" i="4"/>
  <c r="C14" i="4"/>
  <c r="B14" i="4"/>
  <c r="H20" i="10"/>
  <c r="E20" i="10"/>
  <c r="E19" i="10"/>
  <c r="E17" i="10"/>
  <c r="E16" i="10"/>
  <c r="K8" i="10"/>
  <c r="K7" i="10"/>
  <c r="J10" i="10"/>
  <c r="K9" i="10"/>
  <c r="K6" i="10"/>
  <c r="K5" i="10"/>
  <c r="D10" i="10"/>
  <c r="C10" i="10"/>
  <c r="B10" i="10"/>
  <c r="E9" i="10"/>
  <c r="E8" i="10"/>
  <c r="E7" i="10"/>
  <c r="E6" i="10"/>
  <c r="E5" i="10"/>
  <c r="E4" i="10"/>
  <c r="E4" i="4" a="1"/>
  <c r="E4" i="4" s="1"/>
  <c r="D4" i="4" a="1"/>
  <c r="D4" i="4" s="1"/>
  <c r="C12" i="6" a="1"/>
  <c r="C12" i="6" s="1"/>
  <c r="B12" i="6" a="1"/>
  <c r="B12" i="6" s="1"/>
  <c r="C11" i="6"/>
  <c r="B11" i="6"/>
  <c r="E18" i="10" l="1"/>
  <c r="E15" i="10"/>
  <c r="D15" i="11"/>
  <c r="J10" i="11"/>
  <c r="E19" i="11"/>
  <c r="B18" i="11"/>
  <c r="K7" i="11"/>
  <c r="I5" i="11"/>
  <c r="C16" i="11" s="1"/>
  <c r="H6" i="11"/>
  <c r="I9" i="11"/>
  <c r="C20" i="11" s="1"/>
  <c r="I4" i="11"/>
  <c r="K4" i="11" s="1"/>
  <c r="H5" i="11"/>
  <c r="J7" i="11"/>
  <c r="D18" i="11" s="1"/>
  <c r="H9" i="11"/>
  <c r="B15" i="11"/>
  <c r="K8" i="11"/>
  <c r="B21" i="10"/>
  <c r="D21" i="10"/>
  <c r="C21" i="10"/>
  <c r="I10" i="10"/>
  <c r="E10" i="10"/>
  <c r="K4" i="10"/>
  <c r="H10" i="10"/>
  <c r="K10" i="10" s="1"/>
  <c r="B16" i="11" l="1"/>
  <c r="E16" i="11" s="1"/>
  <c r="K5" i="11"/>
  <c r="C15" i="11"/>
  <c r="C21" i="11" s="1"/>
  <c r="I10" i="11"/>
  <c r="H10" i="11"/>
  <c r="K10" i="11" s="1"/>
  <c r="B20" i="11"/>
  <c r="E20" i="11" s="1"/>
  <c r="K9" i="11"/>
  <c r="B17" i="11"/>
  <c r="E17" i="11" s="1"/>
  <c r="K6" i="11"/>
  <c r="E18" i="11"/>
  <c r="D21" i="11"/>
  <c r="E21" i="10"/>
  <c r="H21" i="10" s="1"/>
  <c r="E15" i="11" l="1"/>
  <c r="B21" i="11"/>
  <c r="E21" i="11" s="1"/>
  <c r="H2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<sst xmlns="http://schemas.openxmlformats.org/spreadsheetml/2006/main" count="108" uniqueCount="40">
  <si>
    <t>サンプル</t>
    <phoneticPr fontId="2"/>
  </si>
  <si>
    <t>セ・リーグ順位予想</t>
    <rPh sb="5" eb="7">
      <t>ジュンイ</t>
    </rPh>
    <rPh sb="7" eb="9">
      <t>ヨソウ</t>
    </rPh>
    <phoneticPr fontId="2"/>
  </si>
  <si>
    <t>最終順位</t>
    <rPh sb="0" eb="2">
      <t>サイシュウ</t>
    </rPh>
    <rPh sb="2" eb="4">
      <t>ジュンイ</t>
    </rPh>
    <phoneticPr fontId="2"/>
  </si>
  <si>
    <t>阪神</t>
    <rPh sb="0" eb="2">
      <t>ハンシン</t>
    </rPh>
    <phoneticPr fontId="2"/>
  </si>
  <si>
    <t>広島</t>
    <rPh sb="0" eb="2">
      <t>ヒロシマ</t>
    </rPh>
    <phoneticPr fontId="2"/>
  </si>
  <si>
    <t>DeNA</t>
    <phoneticPr fontId="2"/>
  </si>
  <si>
    <t>巨人</t>
    <rPh sb="0" eb="2">
      <t>キョジン</t>
    </rPh>
    <phoneticPr fontId="2"/>
  </si>
  <si>
    <t>ヤクルト</t>
    <phoneticPr fontId="2"/>
  </si>
  <si>
    <t>中日</t>
    <rPh sb="0" eb="2">
      <t>チュウニチ</t>
    </rPh>
    <phoneticPr fontId="2"/>
  </si>
  <si>
    <t>S氏予想</t>
    <rPh sb="1" eb="2">
      <t>シ</t>
    </rPh>
    <rPh sb="2" eb="4">
      <t>ヨソウ</t>
    </rPh>
    <phoneticPr fontId="2"/>
  </si>
  <si>
    <t>T氏予想</t>
    <rPh sb="1" eb="2">
      <t>シ</t>
    </rPh>
    <rPh sb="2" eb="4">
      <t>ヨソウ</t>
    </rPh>
    <phoneticPr fontId="2"/>
  </si>
  <si>
    <t>順位相関</t>
    <rPh sb="0" eb="2">
      <t>ジュンイ</t>
    </rPh>
    <rPh sb="2" eb="4">
      <t>ソウカン</t>
    </rPh>
    <phoneticPr fontId="2"/>
  </si>
  <si>
    <t>順位</t>
    <rPh sb="0" eb="2">
      <t>ジュンイ</t>
    </rPh>
    <phoneticPr fontId="2"/>
  </si>
  <si>
    <t>チーム名</t>
    <rPh sb="3" eb="4">
      <t>メイ</t>
    </rPh>
    <phoneticPr fontId="2"/>
  </si>
  <si>
    <t>スピアマン</t>
    <phoneticPr fontId="2"/>
  </si>
  <si>
    <t>課題A</t>
    <rPh sb="0" eb="2">
      <t>カダイ</t>
    </rPh>
    <phoneticPr fontId="2"/>
  </si>
  <si>
    <t>課題B</t>
    <rPh sb="0" eb="2">
      <t>カダイ</t>
    </rPh>
    <phoneticPr fontId="2"/>
  </si>
  <si>
    <t>出身地</t>
    <rPh sb="0" eb="3">
      <t>シュッシンチ</t>
    </rPh>
    <phoneticPr fontId="2"/>
  </si>
  <si>
    <t>関西</t>
    <rPh sb="0" eb="2">
      <t>カンサイ</t>
    </rPh>
    <phoneticPr fontId="2"/>
  </si>
  <si>
    <t>関東</t>
    <rPh sb="0" eb="2">
      <t>カントウ</t>
    </rPh>
    <phoneticPr fontId="2"/>
  </si>
  <si>
    <t>合計</t>
    <rPh sb="0" eb="2">
      <t>ゴウケイ</t>
    </rPh>
    <phoneticPr fontId="2"/>
  </si>
  <si>
    <t>味噌</t>
    <rPh sb="0" eb="2">
      <t>ミソ</t>
    </rPh>
    <phoneticPr fontId="2"/>
  </si>
  <si>
    <t>すまし汁</t>
    <rPh sb="3" eb="4">
      <t>ジル</t>
    </rPh>
    <phoneticPr fontId="2"/>
  </si>
  <si>
    <t>小豆汁</t>
    <rPh sb="0" eb="2">
      <t>アズキ</t>
    </rPh>
    <rPh sb="2" eb="3">
      <t>ジル</t>
    </rPh>
    <phoneticPr fontId="2"/>
  </si>
  <si>
    <t>東北</t>
    <rPh sb="0" eb="2">
      <t>トウホク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</si>
  <si>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</si>
  <si>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</si>
  <si>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</si>
  <si>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期待値</t>
    <rPh sb="0" eb="3">
      <t>キタイチ</t>
    </rPh>
    <phoneticPr fontId="2"/>
  </si>
  <si>
    <t>カイ二乗値を求めるための表</t>
    <rPh sb="2" eb="4">
      <t>ジジョウ</t>
    </rPh>
    <rPh sb="4" eb="5">
      <t>チ</t>
    </rPh>
    <rPh sb="6" eb="7">
      <t>モト</t>
    </rPh>
    <rPh sb="12" eb="13">
      <t>ヒョウ</t>
    </rPh>
    <phoneticPr fontId="2"/>
  </si>
  <si>
    <t>カテゴリ数</t>
    <rPh sb="4" eb="5">
      <t>スウ</t>
    </rPh>
    <phoneticPr fontId="2"/>
  </si>
  <si>
    <t>連関係数</t>
    <rPh sb="0" eb="2">
      <t>レンカン</t>
    </rPh>
    <rPh sb="2" eb="4">
      <t>ケイスウ</t>
    </rPh>
    <phoneticPr fontId="2"/>
  </si>
  <si>
    <t>課題の成績</t>
    <rPh sb="0" eb="2">
      <t>カダイ</t>
    </rPh>
    <rPh sb="3" eb="5">
      <t>セイセキ</t>
    </rPh>
    <phoneticPr fontId="2"/>
  </si>
  <si>
    <t>順位A</t>
    <rPh sb="0" eb="2">
      <t>ジュンイ</t>
    </rPh>
    <phoneticPr fontId="2"/>
  </si>
  <si>
    <t>順位B</t>
    <rPh sb="0" eb="2">
      <t>ジュンイ</t>
    </rPh>
    <phoneticPr fontId="2"/>
  </si>
  <si>
    <t>歪度</t>
    <rPh sb="0" eb="2">
      <t>ワイド</t>
    </rPh>
    <phoneticPr fontId="2"/>
  </si>
  <si>
    <t>相関係数</t>
    <rPh sb="0" eb="2">
      <t>ソウカン</t>
    </rPh>
    <rPh sb="2" eb="4">
      <t>ケイスウ</t>
    </rPh>
    <phoneticPr fontId="2"/>
  </si>
  <si>
    <t>出身地とお雑煮の種類</t>
    <rPh sb="0" eb="3">
      <t>シュッシンチ</t>
    </rPh>
    <rPh sb="5" eb="7">
      <t>ゾウニ</t>
    </rPh>
    <rPh sb="8" eb="10">
      <t>シュルイ</t>
    </rPh>
    <phoneticPr fontId="2"/>
  </si>
  <si>
    <t>（小さい方）</t>
    <rPh sb="1" eb="2">
      <t>チイ</t>
    </rPh>
    <rPh sb="4" eb="5">
      <t>ホウ</t>
    </rPh>
    <phoneticPr fontId="2"/>
  </si>
  <si>
    <t>※架空の解説者による予想です</t>
    <rPh sb="1" eb="3">
      <t>カクウ</t>
    </rPh>
    <rPh sb="4" eb="7">
      <t>カイセツシャ</t>
    </rPh>
    <rPh sb="10" eb="12">
      <t>ヨソウ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</si>
</sst>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>
      <alignment vertical="center"/>
    </xf>
    <xf numFmtId="0" fontId="3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3B66-26E8-4D2B-B6DA-CF72C5D6FBAA}">
  <dimension ref="A1:H14"/>
  <sheetViews>
    <sheetView tabSelected="1" workbookViewId="0">
      <selection activeCell="G4" sqref="G4"/>
    </sheetView>
  </sheetViews>
  <sheetFormatPr defaultRowHeight="17.649999999999999" x14ac:dyDescent="0.7"/>
  <sheetData>
    <row r="1" spans="1:8" x14ac:dyDescent="0.7">
      <c r="A1" s="2" t="s">
        <v>32</v>
      </c>
      <c r="B1" s="3"/>
      <c r="C1" s="3"/>
      <c r="D1" s="3"/>
      <c r="E1" s="3"/>
    </row>
    <row r="3" spans="1:8" x14ac:dyDescent="0.7">
      <c r="A3" s="9" t="s">
        <v>0</v>
      </c>
      <c r="B3" s="9" t="s">
        <v>15</v>
      </c>
      <c r="C3" s="9" t="s">
        <v>16</v>
      </c>
      <c r="D3" s="9" t="s">
        <v>33</v>
      </c>
      <c r="E3" s="9" t="s">
        <v>34</v>
      </c>
      <c r="G3" s="9" t="s">
        <v>36</v>
      </c>
      <c r="H3" s="9" t="s">
        <v>11</v>
      </c>
    </row>
    <row r="4" spans="1:8" x14ac:dyDescent="0.7">
      <c r="A4">
        <v>1</v>
      </c>
      <c r="B4">
        <v>96</v>
      </c>
      <c r="C4">
        <v>70</v>
      </c>
      <c r="D4" cm="1">
        <f t="array" ref="D4:D13">_xlfn.RANK.AVG(B4:B13,B4:B13,0)</f>
        <v>1</v>
      </c>
      <c r="E4" cm="1">
        <f t="array" ref="E4:E13">_xlfn.RANK.AVG(C4:C13,C4:C13,0)</f>
        <v>4</v>
      </c>
      <c r="G4" s="6">
        <f>CORREL(B4:B13,C4:C13)</f>
        <v>0.44533663158440562</v>
      </c>
      <c r="H4" s="6">
        <f>CORREL(D4:D13,E4:E13)</f>
        <v>0.73780487804878048</v>
      </c>
    </row>
    <row r="5" spans="1:8" x14ac:dyDescent="0.7">
      <c r="A5">
        <v>2</v>
      </c>
      <c r="B5">
        <v>75</v>
      </c>
      <c r="C5">
        <v>60</v>
      </c>
      <c r="D5">
        <v>3</v>
      </c>
      <c r="E5">
        <v>7</v>
      </c>
    </row>
    <row r="6" spans="1:8" x14ac:dyDescent="0.7">
      <c r="A6">
        <v>3</v>
      </c>
      <c r="B6">
        <v>41</v>
      </c>
      <c r="C6">
        <v>76</v>
      </c>
      <c r="D6">
        <v>4</v>
      </c>
      <c r="E6">
        <v>1.5</v>
      </c>
    </row>
    <row r="7" spans="1:8" x14ac:dyDescent="0.7">
      <c r="A7">
        <v>4</v>
      </c>
      <c r="B7">
        <v>14</v>
      </c>
      <c r="C7">
        <v>58</v>
      </c>
      <c r="D7">
        <v>9</v>
      </c>
      <c r="E7">
        <v>9</v>
      </c>
    </row>
    <row r="8" spans="1:8" x14ac:dyDescent="0.7">
      <c r="A8">
        <v>5</v>
      </c>
      <c r="B8">
        <v>21</v>
      </c>
      <c r="C8">
        <v>75</v>
      </c>
      <c r="D8">
        <v>5.5</v>
      </c>
      <c r="E8">
        <v>3</v>
      </c>
    </row>
    <row r="9" spans="1:8" x14ac:dyDescent="0.7">
      <c r="A9">
        <v>6</v>
      </c>
      <c r="B9">
        <v>15</v>
      </c>
      <c r="C9">
        <v>63</v>
      </c>
      <c r="D9">
        <v>8</v>
      </c>
      <c r="E9">
        <v>6</v>
      </c>
    </row>
    <row r="10" spans="1:8" x14ac:dyDescent="0.7">
      <c r="A10">
        <v>7</v>
      </c>
      <c r="B10">
        <v>77</v>
      </c>
      <c r="C10">
        <v>76</v>
      </c>
      <c r="D10">
        <v>2</v>
      </c>
      <c r="E10">
        <v>1.5</v>
      </c>
    </row>
    <row r="11" spans="1:8" x14ac:dyDescent="0.7">
      <c r="A11">
        <v>8</v>
      </c>
      <c r="B11">
        <v>12</v>
      </c>
      <c r="C11">
        <v>51</v>
      </c>
      <c r="D11">
        <v>10</v>
      </c>
      <c r="E11">
        <v>10</v>
      </c>
    </row>
    <row r="12" spans="1:8" x14ac:dyDescent="0.7">
      <c r="A12">
        <v>9</v>
      </c>
      <c r="B12">
        <v>21</v>
      </c>
      <c r="C12">
        <v>65</v>
      </c>
      <c r="D12">
        <v>5.5</v>
      </c>
      <c r="E12">
        <v>5</v>
      </c>
    </row>
    <row r="13" spans="1:8" x14ac:dyDescent="0.7">
      <c r="A13" s="7">
        <v>10</v>
      </c>
      <c r="B13" s="7">
        <v>16</v>
      </c>
      <c r="C13" s="7">
        <v>59</v>
      </c>
      <c r="D13" s="7">
        <v>7</v>
      </c>
      <c r="E13" s="7">
        <v>8</v>
      </c>
    </row>
    <row r="14" spans="1:8" x14ac:dyDescent="0.7">
      <c r="A14" s="8" t="s">
        <v>35</v>
      </c>
      <c r="B14" s="6">
        <f>_xlfn.SKEW.P(B4:B13)</f>
        <v>0.79865329868756374</v>
      </c>
      <c r="C14" s="6">
        <f>_xlfn.SKEW.P(C4:C13)</f>
        <v>-4.6365945369299742E-2</v>
      </c>
    </row>
  </sheetData>
  <sortState xmlns:xlrd2="http://schemas.microsoft.com/office/spreadsheetml/2017/richdata2" ref="G4:K13">
    <sortCondition ref="J4:J13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D619-C240-4D58-8FB2-1E1E4B279F0E}">
  <dimension ref="A1:K21"/>
  <sheetViews>
    <sheetView workbookViewId="0">
      <selection activeCell="H21" sqref="H21"/>
    </sheetView>
  </sheetViews>
  <sheetFormatPr defaultRowHeight="17.649999999999999" x14ac:dyDescent="0.7"/>
  <cols>
    <col min="11" max="11" width="9" customWidth="1"/>
  </cols>
  <sheetData>
    <row r="1" spans="1:11" x14ac:dyDescent="0.7">
      <c r="A1" s="2" t="s">
        <v>37</v>
      </c>
      <c r="B1" s="2"/>
      <c r="C1" s="2"/>
      <c r="D1" s="2"/>
      <c r="E1" s="2"/>
      <c r="G1" s="2" t="s">
        <v>28</v>
      </c>
      <c r="H1" s="2"/>
      <c r="I1" s="2"/>
      <c r="J1" s="2"/>
      <c r="K1" s="2"/>
    </row>
    <row r="3" spans="1:11" x14ac:dyDescent="0.7">
      <c r="A3" s="9" t="s">
        <v>17</v>
      </c>
      <c r="B3" s="9" t="s">
        <v>21</v>
      </c>
      <c r="C3" s="9" t="s">
        <v>22</v>
      </c>
      <c r="D3" s="9" t="s">
        <v>23</v>
      </c>
      <c r="E3" s="9" t="s">
        <v>20</v>
      </c>
      <c r="G3" s="9" t="s">
        <v>17</v>
      </c>
      <c r="H3" s="9" t="s">
        <v>21</v>
      </c>
      <c r="I3" s="9" t="s">
        <v>22</v>
      </c>
      <c r="J3" s="9" t="s">
        <v>23</v>
      </c>
      <c r="K3" s="9" t="s">
        <v>20</v>
      </c>
    </row>
    <row r="4" spans="1:11" x14ac:dyDescent="0.7">
      <c r="A4" s="10" t="s">
        <v>24</v>
      </c>
      <c r="B4">
        <v>14</v>
      </c>
      <c r="C4">
        <v>65</v>
      </c>
      <c r="D4">
        <v>3</v>
      </c>
      <c r="E4" s="1">
        <f>SUM(B4:D4)</f>
        <v>82</v>
      </c>
      <c r="G4" s="10" t="s">
        <v>24</v>
      </c>
      <c r="H4" cm="1">
        <f t="array" ref="H4:J9">E4:E9*B10:D10/E10</f>
        <v>32.39</v>
      </c>
      <c r="I4">
        <v>42.776666666666664</v>
      </c>
      <c r="J4">
        <v>6.833333333333333</v>
      </c>
      <c r="K4" s="1">
        <f>SUM(H4:J4)</f>
        <v>81.999999999999986</v>
      </c>
    </row>
    <row r="5" spans="1:11" x14ac:dyDescent="0.7">
      <c r="A5" s="10" t="s">
        <v>19</v>
      </c>
      <c r="B5">
        <v>26</v>
      </c>
      <c r="C5">
        <v>84</v>
      </c>
      <c r="D5">
        <v>7</v>
      </c>
      <c r="E5" s="1">
        <f t="shared" ref="E5:E10" si="0">SUM(B5:D5)</f>
        <v>117</v>
      </c>
      <c r="G5" s="10" t="s">
        <v>19</v>
      </c>
      <c r="H5">
        <v>46.215000000000003</v>
      </c>
      <c r="I5">
        <v>61.034999999999997</v>
      </c>
      <c r="J5">
        <v>9.75</v>
      </c>
      <c r="K5" s="1">
        <f t="shared" ref="K5:K10" si="1">SUM(H5:J5)</f>
        <v>117</v>
      </c>
    </row>
    <row r="6" spans="1:11" x14ac:dyDescent="0.7">
      <c r="A6" s="10" t="s">
        <v>18</v>
      </c>
      <c r="B6">
        <v>94</v>
      </c>
      <c r="C6">
        <v>21</v>
      </c>
      <c r="D6">
        <v>4</v>
      </c>
      <c r="E6" s="1">
        <f t="shared" si="0"/>
        <v>119</v>
      </c>
      <c r="G6" s="10" t="s">
        <v>18</v>
      </c>
      <c r="H6">
        <v>47.005000000000003</v>
      </c>
      <c r="I6">
        <v>62.078333333333333</v>
      </c>
      <c r="J6">
        <v>9.9166666666666661</v>
      </c>
      <c r="K6" s="1">
        <f t="shared" si="1"/>
        <v>119.00000000000001</v>
      </c>
    </row>
    <row r="7" spans="1:11" x14ac:dyDescent="0.7">
      <c r="A7" s="10" t="s">
        <v>25</v>
      </c>
      <c r="B7">
        <v>28</v>
      </c>
      <c r="C7">
        <v>44</v>
      </c>
      <c r="D7">
        <v>17</v>
      </c>
      <c r="E7" s="1">
        <f t="shared" si="0"/>
        <v>89</v>
      </c>
      <c r="G7" s="10" t="s">
        <v>25</v>
      </c>
      <c r="H7">
        <v>35.155000000000001</v>
      </c>
      <c r="I7">
        <v>46.428333333333335</v>
      </c>
      <c r="J7">
        <v>7.416666666666667</v>
      </c>
      <c r="K7" s="1">
        <f t="shared" si="1"/>
        <v>89.000000000000014</v>
      </c>
    </row>
    <row r="8" spans="1:11" x14ac:dyDescent="0.7">
      <c r="A8" s="10" t="s">
        <v>26</v>
      </c>
      <c r="B8">
        <v>45</v>
      </c>
      <c r="C8">
        <v>48</v>
      </c>
      <c r="D8">
        <v>8</v>
      </c>
      <c r="E8" s="1">
        <f t="shared" si="0"/>
        <v>101</v>
      </c>
      <c r="G8" s="10" t="s">
        <v>26</v>
      </c>
      <c r="H8">
        <v>39.895000000000003</v>
      </c>
      <c r="I8">
        <v>52.688333333333333</v>
      </c>
      <c r="J8">
        <v>8.4166666666666661</v>
      </c>
      <c r="K8" s="1">
        <f t="shared" si="1"/>
        <v>101.00000000000001</v>
      </c>
    </row>
    <row r="9" spans="1:11" x14ac:dyDescent="0.7">
      <c r="A9" s="10" t="s">
        <v>27</v>
      </c>
      <c r="B9">
        <v>30</v>
      </c>
      <c r="C9">
        <v>51</v>
      </c>
      <c r="D9">
        <v>11</v>
      </c>
      <c r="E9" s="1">
        <f t="shared" si="0"/>
        <v>92</v>
      </c>
      <c r="G9" s="10" t="s">
        <v>27</v>
      </c>
      <c r="H9">
        <v>36.340000000000003</v>
      </c>
      <c r="I9">
        <v>47.993333333333332</v>
      </c>
      <c r="J9">
        <v>7.666666666666667</v>
      </c>
      <c r="K9" s="1">
        <f t="shared" si="1"/>
        <v>92.000000000000014</v>
      </c>
    </row>
    <row r="10" spans="1:11" x14ac:dyDescent="0.7">
      <c r="A10" s="8" t="s">
        <v>20</v>
      </c>
      <c r="B10" s="11">
        <f>SUM(B4:B9)</f>
        <v>237</v>
      </c>
      <c r="C10" s="11">
        <f t="shared" ref="C10:D10" si="2">SUM(C4:C9)</f>
        <v>313</v>
      </c>
      <c r="D10" s="11">
        <f t="shared" si="2"/>
        <v>50</v>
      </c>
      <c r="E10" s="11">
        <f t="shared" si="0"/>
        <v>600</v>
      </c>
      <c r="G10" s="8" t="s">
        <v>20</v>
      </c>
      <c r="H10" s="11">
        <f>SUM(H4:H9)</f>
        <v>237.00000000000003</v>
      </c>
      <c r="I10" s="11">
        <f t="shared" ref="I10" si="3">SUM(I4:I9)</f>
        <v>313</v>
      </c>
      <c r="J10" s="11">
        <f t="shared" ref="J10" si="4">SUM(J4:J9)</f>
        <v>49.999999999999993</v>
      </c>
      <c r="K10" s="11">
        <f t="shared" si="1"/>
        <v>600</v>
      </c>
    </row>
    <row r="12" spans="1:11" x14ac:dyDescent="0.7">
      <c r="A12" s="2" t="s">
        <v>29</v>
      </c>
      <c r="B12" s="2"/>
      <c r="C12" s="2"/>
      <c r="D12" s="2"/>
      <c r="E12" s="2"/>
    </row>
    <row r="14" spans="1:11" x14ac:dyDescent="0.7">
      <c r="A14" s="9" t="s">
        <v>17</v>
      </c>
      <c r="B14" s="9" t="s">
        <v>21</v>
      </c>
      <c r="C14" s="9" t="s">
        <v>22</v>
      </c>
      <c r="D14" s="9" t="s">
        <v>23</v>
      </c>
      <c r="E14" s="9" t="s">
        <v>20</v>
      </c>
    </row>
    <row r="15" spans="1:11" x14ac:dyDescent="0.7">
      <c r="A15" s="10" t="s">
        <v>24</v>
      </c>
      <c r="B15" cm="1">
        <f t="array" ref="B15:D20">(B4:D9-H4:J9)^2/H4:J9</f>
        <v>10.441250385921581</v>
      </c>
      <c r="C15">
        <v>11.54546585625601</v>
      </c>
      <c r="D15">
        <v>2.1504065040650406</v>
      </c>
      <c r="E15" s="1">
        <f>SUM(B15:D15)</f>
        <v>24.137122746242632</v>
      </c>
    </row>
    <row r="16" spans="1:11" x14ac:dyDescent="0.7">
      <c r="A16" s="10" t="s">
        <v>19</v>
      </c>
      <c r="B16">
        <v>8.8422855133614657</v>
      </c>
      <c r="C16">
        <v>8.6407999508478781</v>
      </c>
      <c r="D16">
        <v>0.77564102564102566</v>
      </c>
      <c r="E16" s="1">
        <f t="shared" ref="E16:E21" si="5">SUM(B16:D16)</f>
        <v>18.258726489850371</v>
      </c>
    </row>
    <row r="17" spans="1:11" x14ac:dyDescent="0.7">
      <c r="A17" s="10" t="s">
        <v>18</v>
      </c>
      <c r="B17">
        <v>46.985002127433241</v>
      </c>
      <c r="C17">
        <v>27.182261166447411</v>
      </c>
      <c r="D17">
        <v>3.5301120448179266</v>
      </c>
      <c r="E17" s="1">
        <f t="shared" si="5"/>
        <v>77.697375338698578</v>
      </c>
    </row>
    <row r="18" spans="1:11" x14ac:dyDescent="0.7">
      <c r="A18" s="10" t="s">
        <v>25</v>
      </c>
      <c r="B18">
        <v>1.4562373773289721</v>
      </c>
      <c r="C18">
        <v>0.12700871115578383</v>
      </c>
      <c r="D18">
        <v>12.382958801498123</v>
      </c>
      <c r="E18" s="1">
        <f t="shared" si="5"/>
        <v>13.96620488998288</v>
      </c>
    </row>
    <row r="19" spans="1:11" x14ac:dyDescent="0.7">
      <c r="A19" s="10" t="s">
        <v>26</v>
      </c>
      <c r="B19">
        <v>0.65324038100012449</v>
      </c>
      <c r="C19">
        <v>0.41717906135661476</v>
      </c>
      <c r="D19">
        <v>2.0627062706270568E-2</v>
      </c>
      <c r="E19" s="1">
        <f t="shared" si="5"/>
        <v>1.0910465050630098</v>
      </c>
      <c r="K19" s="1"/>
    </row>
    <row r="20" spans="1:11" x14ac:dyDescent="0.7">
      <c r="A20" s="10" t="s">
        <v>27</v>
      </c>
      <c r="B20">
        <v>1.1060979636763908</v>
      </c>
      <c r="C20">
        <v>0.18836042042876339</v>
      </c>
      <c r="D20">
        <v>1.4492753623188401</v>
      </c>
      <c r="E20" s="1">
        <f t="shared" si="5"/>
        <v>2.7437337464239944</v>
      </c>
      <c r="G20" s="13" t="s">
        <v>30</v>
      </c>
      <c r="H20" s="6">
        <f>MIN(COUNTA(B3:D3),COUNTA(A4:A9))</f>
        <v>3</v>
      </c>
      <c r="I20" s="1" t="s">
        <v>38</v>
      </c>
    </row>
    <row r="21" spans="1:11" x14ac:dyDescent="0.7">
      <c r="A21" s="8" t="s">
        <v>20</v>
      </c>
      <c r="B21" s="11">
        <f>SUM(B15:B20)</f>
        <v>69.484113748721782</v>
      </c>
      <c r="C21" s="11">
        <f t="shared" ref="C21" si="6">SUM(C15:C20)</f>
        <v>48.101075166492457</v>
      </c>
      <c r="D21" s="11">
        <f t="shared" ref="D21" si="7">SUM(D15:D20)</f>
        <v>20.309020801047225</v>
      </c>
      <c r="E21" s="11">
        <f t="shared" si="5"/>
        <v>137.89420971626146</v>
      </c>
      <c r="G21" s="12" t="s">
        <v>31</v>
      </c>
      <c r="H21" s="7">
        <f>SQRT(E21/(E10*(H20-1)))</f>
        <v>0.33898649151583882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9845-5B40-4D49-B549-053C4099EB81}">
  <dimension ref="A1:K21"/>
  <sheetViews>
    <sheetView workbookViewId="0">
      <selection activeCell="H21" sqref="H21"/>
    </sheetView>
  </sheetViews>
  <sheetFormatPr defaultRowHeight="17.649999999999999" x14ac:dyDescent="0.7"/>
  <cols>
    <col min="11" max="11" width="9" customWidth="1"/>
    <col min="16" max="16" width="12.625" bestFit="1" customWidth="1"/>
  </cols>
  <sheetData>
    <row r="1" spans="1:11" x14ac:dyDescent="0.7">
      <c r="A1" s="2" t="s">
        <v>37</v>
      </c>
      <c r="B1" s="2"/>
      <c r="C1" s="2"/>
      <c r="D1" s="2"/>
      <c r="E1" s="2"/>
      <c r="G1" s="2" t="s">
        <v>28</v>
      </c>
      <c r="H1" s="2"/>
      <c r="I1" s="2"/>
      <c r="J1" s="2"/>
      <c r="K1" s="2"/>
    </row>
    <row r="3" spans="1:11" x14ac:dyDescent="0.7">
      <c r="A3" s="9" t="s">
        <v>17</v>
      </c>
      <c r="B3" s="9" t="s">
        <v>21</v>
      </c>
      <c r="C3" s="9" t="s">
        <v>22</v>
      </c>
      <c r="D3" s="9" t="s">
        <v>23</v>
      </c>
      <c r="E3" s="9" t="s">
        <v>20</v>
      </c>
      <c r="G3" s="9" t="s">
        <v>17</v>
      </c>
      <c r="H3" s="9" t="s">
        <v>21</v>
      </c>
      <c r="I3" s="9" t="s">
        <v>22</v>
      </c>
      <c r="J3" s="9" t="s">
        <v>23</v>
      </c>
      <c r="K3" s="9" t="s">
        <v>20</v>
      </c>
    </row>
    <row r="4" spans="1:11" x14ac:dyDescent="0.7">
      <c r="A4" s="10" t="s">
        <v>24</v>
      </c>
      <c r="B4">
        <v>14</v>
      </c>
      <c r="C4">
        <v>65</v>
      </c>
      <c r="D4">
        <v>3</v>
      </c>
      <c r="E4" s="1">
        <f>SUM(B4:D4)</f>
        <v>82</v>
      </c>
      <c r="G4" s="10" t="s">
        <v>24</v>
      </c>
      <c r="H4">
        <f t="shared" ref="H4:J9" si="0">$E4*B$10/$E$10</f>
        <v>32.39</v>
      </c>
      <c r="I4">
        <f t="shared" si="0"/>
        <v>42.776666666666664</v>
      </c>
      <c r="J4">
        <f t="shared" si="0"/>
        <v>6.833333333333333</v>
      </c>
      <c r="K4" s="1">
        <f>SUM(H4:J4)</f>
        <v>81.999999999999986</v>
      </c>
    </row>
    <row r="5" spans="1:11" x14ac:dyDescent="0.7">
      <c r="A5" s="10" t="s">
        <v>19</v>
      </c>
      <c r="B5">
        <v>26</v>
      </c>
      <c r="C5">
        <v>84</v>
      </c>
      <c r="D5">
        <v>7</v>
      </c>
      <c r="E5" s="1">
        <f t="shared" ref="E5:E10" si="1">SUM(B5:D5)</f>
        <v>117</v>
      </c>
      <c r="G5" s="10" t="s">
        <v>19</v>
      </c>
      <c r="H5">
        <f t="shared" si="0"/>
        <v>46.215000000000003</v>
      </c>
      <c r="I5">
        <f t="shared" si="0"/>
        <v>61.034999999999997</v>
      </c>
      <c r="J5">
        <f t="shared" si="0"/>
        <v>9.75</v>
      </c>
      <c r="K5" s="1">
        <f t="shared" ref="K5:K10" si="2">SUM(H5:J5)</f>
        <v>117</v>
      </c>
    </row>
    <row r="6" spans="1:11" x14ac:dyDescent="0.7">
      <c r="A6" s="10" t="s">
        <v>18</v>
      </c>
      <c r="B6">
        <v>94</v>
      </c>
      <c r="C6">
        <v>21</v>
      </c>
      <c r="D6">
        <v>4</v>
      </c>
      <c r="E6" s="1">
        <f t="shared" si="1"/>
        <v>119</v>
      </c>
      <c r="G6" s="10" t="s">
        <v>18</v>
      </c>
      <c r="H6">
        <f t="shared" si="0"/>
        <v>47.005000000000003</v>
      </c>
      <c r="I6">
        <f t="shared" si="0"/>
        <v>62.078333333333333</v>
      </c>
      <c r="J6">
        <f t="shared" si="0"/>
        <v>9.9166666666666661</v>
      </c>
      <c r="K6" s="1">
        <f t="shared" si="2"/>
        <v>119.00000000000001</v>
      </c>
    </row>
    <row r="7" spans="1:11" x14ac:dyDescent="0.7">
      <c r="A7" s="10" t="s">
        <v>25</v>
      </c>
      <c r="B7">
        <v>28</v>
      </c>
      <c r="C7">
        <v>44</v>
      </c>
      <c r="D7">
        <v>17</v>
      </c>
      <c r="E7" s="1">
        <f t="shared" si="1"/>
        <v>89</v>
      </c>
      <c r="G7" s="10" t="s">
        <v>25</v>
      </c>
      <c r="H7">
        <f t="shared" si="0"/>
        <v>35.155000000000001</v>
      </c>
      <c r="I7">
        <f t="shared" si="0"/>
        <v>46.428333333333335</v>
      </c>
      <c r="J7">
        <f t="shared" si="0"/>
        <v>7.416666666666667</v>
      </c>
      <c r="K7" s="1">
        <f t="shared" si="2"/>
        <v>89.000000000000014</v>
      </c>
    </row>
    <row r="8" spans="1:11" x14ac:dyDescent="0.7">
      <c r="A8" s="10" t="s">
        <v>26</v>
      </c>
      <c r="B8">
        <v>45</v>
      </c>
      <c r="C8">
        <v>48</v>
      </c>
      <c r="D8">
        <v>8</v>
      </c>
      <c r="E8" s="1">
        <f t="shared" si="1"/>
        <v>101</v>
      </c>
      <c r="G8" s="10" t="s">
        <v>26</v>
      </c>
      <c r="H8">
        <f t="shared" si="0"/>
        <v>39.895000000000003</v>
      </c>
      <c r="I8">
        <f t="shared" si="0"/>
        <v>52.688333333333333</v>
      </c>
      <c r="J8">
        <f t="shared" si="0"/>
        <v>8.4166666666666661</v>
      </c>
      <c r="K8" s="1">
        <f t="shared" si="2"/>
        <v>101.00000000000001</v>
      </c>
    </row>
    <row r="9" spans="1:11" x14ac:dyDescent="0.7">
      <c r="A9" s="10" t="s">
        <v>27</v>
      </c>
      <c r="B9">
        <v>30</v>
      </c>
      <c r="C9">
        <v>51</v>
      </c>
      <c r="D9">
        <v>11</v>
      </c>
      <c r="E9" s="1">
        <f t="shared" si="1"/>
        <v>92</v>
      </c>
      <c r="G9" s="10" t="s">
        <v>27</v>
      </c>
      <c r="H9">
        <f t="shared" si="0"/>
        <v>36.340000000000003</v>
      </c>
      <c r="I9">
        <f t="shared" si="0"/>
        <v>47.993333333333332</v>
      </c>
      <c r="J9">
        <f t="shared" si="0"/>
        <v>7.666666666666667</v>
      </c>
      <c r="K9" s="1">
        <f t="shared" si="2"/>
        <v>92.000000000000014</v>
      </c>
    </row>
    <row r="10" spans="1:11" x14ac:dyDescent="0.7">
      <c r="A10" s="8" t="s">
        <v>20</v>
      </c>
      <c r="B10" s="11">
        <f>SUM(B4:B9)</f>
        <v>237</v>
      </c>
      <c r="C10" s="11">
        <f t="shared" ref="C10:D10" si="3">SUM(C4:C9)</f>
        <v>313</v>
      </c>
      <c r="D10" s="11">
        <f t="shared" si="3"/>
        <v>50</v>
      </c>
      <c r="E10" s="11">
        <f t="shared" si="1"/>
        <v>600</v>
      </c>
      <c r="G10" s="8" t="s">
        <v>20</v>
      </c>
      <c r="H10" s="11">
        <f>SUM(H4:H9)</f>
        <v>237.00000000000003</v>
      </c>
      <c r="I10" s="11">
        <f t="shared" ref="I10:J10" si="4">SUM(I4:I9)</f>
        <v>313</v>
      </c>
      <c r="J10" s="11">
        <f t="shared" si="4"/>
        <v>49.999999999999993</v>
      </c>
      <c r="K10" s="11">
        <f t="shared" si="2"/>
        <v>600</v>
      </c>
    </row>
    <row r="12" spans="1:11" x14ac:dyDescent="0.7">
      <c r="A12" s="2" t="s">
        <v>29</v>
      </c>
      <c r="B12" s="2"/>
      <c r="C12" s="2"/>
      <c r="D12" s="2"/>
      <c r="E12" s="2"/>
    </row>
    <row r="14" spans="1:11" x14ac:dyDescent="0.7">
      <c r="A14" s="9" t="s">
        <v>17</v>
      </c>
      <c r="B14" s="9" t="s">
        <v>21</v>
      </c>
      <c r="C14" s="9" t="s">
        <v>22</v>
      </c>
      <c r="D14" s="9" t="s">
        <v>23</v>
      </c>
      <c r="E14" s="9" t="s">
        <v>20</v>
      </c>
    </row>
    <row r="15" spans="1:11" x14ac:dyDescent="0.7">
      <c r="A15" s="10" t="s">
        <v>24</v>
      </c>
      <c r="B15">
        <f>(B4-H4)^2/H4</f>
        <v>10.441250385921581</v>
      </c>
      <c r="C15">
        <f t="shared" ref="C15:D20" si="5">(C4-I4)^2/I4</f>
        <v>11.54546585625601</v>
      </c>
      <c r="D15">
        <f t="shared" si="5"/>
        <v>2.1504065040650406</v>
      </c>
      <c r="E15" s="1">
        <f>SUM(B15:D15)</f>
        <v>24.137122746242632</v>
      </c>
    </row>
    <row r="16" spans="1:11" x14ac:dyDescent="0.7">
      <c r="A16" s="10" t="s">
        <v>19</v>
      </c>
      <c r="B16">
        <f t="shared" ref="B16:B20" si="6">(B5-H5)^2/H5</f>
        <v>8.8422855133614657</v>
      </c>
      <c r="C16">
        <f t="shared" si="5"/>
        <v>8.6407999508478781</v>
      </c>
      <c r="D16">
        <f t="shared" si="5"/>
        <v>0.77564102564102566</v>
      </c>
      <c r="E16" s="1">
        <f t="shared" ref="E16:E21" si="7">SUM(B16:D16)</f>
        <v>18.258726489850371</v>
      </c>
    </row>
    <row r="17" spans="1:9" x14ac:dyDescent="0.7">
      <c r="A17" s="10" t="s">
        <v>18</v>
      </c>
      <c r="B17">
        <f t="shared" si="6"/>
        <v>46.985002127433241</v>
      </c>
      <c r="C17">
        <f t="shared" si="5"/>
        <v>27.182261166447411</v>
      </c>
      <c r="D17">
        <f t="shared" si="5"/>
        <v>3.5301120448179266</v>
      </c>
      <c r="E17" s="1">
        <f t="shared" si="7"/>
        <v>77.697375338698578</v>
      </c>
    </row>
    <row r="18" spans="1:9" x14ac:dyDescent="0.7">
      <c r="A18" s="10" t="s">
        <v>25</v>
      </c>
      <c r="B18">
        <f t="shared" si="6"/>
        <v>1.4562373773289721</v>
      </c>
      <c r="C18">
        <f t="shared" si="5"/>
        <v>0.12700871115578383</v>
      </c>
      <c r="D18">
        <f t="shared" si="5"/>
        <v>12.382958801498123</v>
      </c>
      <c r="E18" s="1">
        <f t="shared" si="7"/>
        <v>13.96620488998288</v>
      </c>
    </row>
    <row r="19" spans="1:9" x14ac:dyDescent="0.7">
      <c r="A19" s="10" t="s">
        <v>26</v>
      </c>
      <c r="B19">
        <f t="shared" si="6"/>
        <v>0.65324038100012449</v>
      </c>
      <c r="C19">
        <f t="shared" si="5"/>
        <v>0.41717906135661476</v>
      </c>
      <c r="D19">
        <f t="shared" si="5"/>
        <v>2.0627062706270568E-2</v>
      </c>
      <c r="E19" s="1">
        <f t="shared" si="7"/>
        <v>1.0910465050630098</v>
      </c>
    </row>
    <row r="20" spans="1:9" x14ac:dyDescent="0.7">
      <c r="A20" s="10" t="s">
        <v>27</v>
      </c>
      <c r="B20">
        <f t="shared" si="6"/>
        <v>1.1060979636763908</v>
      </c>
      <c r="C20">
        <f t="shared" si="5"/>
        <v>0.18836042042876339</v>
      </c>
      <c r="D20">
        <f t="shared" si="5"/>
        <v>1.4492753623188401</v>
      </c>
      <c r="E20" s="1">
        <f t="shared" si="7"/>
        <v>2.7437337464239944</v>
      </c>
      <c r="G20" s="13" t="s">
        <v>30</v>
      </c>
      <c r="H20" s="6">
        <f>MIN(COUNTA(B3:D3),COUNTA(A4:A9))</f>
        <v>3</v>
      </c>
      <c r="I20" s="1" t="s">
        <v>38</v>
      </c>
    </row>
    <row r="21" spans="1:9" x14ac:dyDescent="0.7">
      <c r="A21" s="8" t="s">
        <v>20</v>
      </c>
      <c r="B21" s="11">
        <f>SUM(B15:B20)</f>
        <v>69.484113748721782</v>
      </c>
      <c r="C21" s="11">
        <f t="shared" ref="C21:D21" si="8">SUM(C15:C20)</f>
        <v>48.101075166492457</v>
      </c>
      <c r="D21" s="11">
        <f t="shared" si="8"/>
        <v>20.309020801047225</v>
      </c>
      <c r="E21" s="11">
        <f t="shared" si="7"/>
        <v>137.89420971626146</v>
      </c>
      <c r="G21" s="12" t="s">
        <v>31</v>
      </c>
      <c r="H21" s="7">
        <f>SQRT(E21/(E10*(H20-1)))</f>
        <v>0.33898649151583882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871-23E7-4059-8972-10B4D997CB60}">
  <dimension ref="A1:F17"/>
  <sheetViews>
    <sheetView workbookViewId="0">
      <selection activeCell="B12" sqref="B12"/>
    </sheetView>
  </sheetViews>
  <sheetFormatPr defaultRowHeight="17.649999999999999" x14ac:dyDescent="0.7"/>
  <cols>
    <col min="1" max="1" width="11.3125" customWidth="1"/>
    <col min="2" max="3" width="10.625" customWidth="1"/>
  </cols>
  <sheetData>
    <row r="1" spans="1:6" x14ac:dyDescent="0.7">
      <c r="A1" s="2" t="s">
        <v>1</v>
      </c>
      <c r="B1" s="3"/>
      <c r="C1" s="3"/>
    </row>
    <row r="3" spans="1:6" x14ac:dyDescent="0.7">
      <c r="A3" s="4" t="s">
        <v>2</v>
      </c>
      <c r="B3" s="4" t="s">
        <v>10</v>
      </c>
      <c r="C3" s="4" t="s">
        <v>9</v>
      </c>
      <c r="E3" s="4" t="s">
        <v>12</v>
      </c>
      <c r="F3" s="4" t="s">
        <v>13</v>
      </c>
    </row>
    <row r="4" spans="1:6" x14ac:dyDescent="0.7">
      <c r="A4">
        <v>1</v>
      </c>
      <c r="B4">
        <v>1</v>
      </c>
      <c r="C4">
        <v>2</v>
      </c>
      <c r="E4">
        <v>1</v>
      </c>
      <c r="F4" t="s">
        <v>3</v>
      </c>
    </row>
    <row r="5" spans="1:6" x14ac:dyDescent="0.7">
      <c r="A5">
        <v>2</v>
      </c>
      <c r="B5">
        <v>2</v>
      </c>
      <c r="C5">
        <v>5</v>
      </c>
      <c r="E5">
        <v>2</v>
      </c>
      <c r="F5" t="s">
        <v>4</v>
      </c>
    </row>
    <row r="6" spans="1:6" x14ac:dyDescent="0.7">
      <c r="A6">
        <v>3</v>
      </c>
      <c r="B6">
        <v>5</v>
      </c>
      <c r="C6">
        <v>1</v>
      </c>
      <c r="E6">
        <v>3</v>
      </c>
      <c r="F6" t="s">
        <v>5</v>
      </c>
    </row>
    <row r="7" spans="1:6" x14ac:dyDescent="0.7">
      <c r="A7">
        <v>4</v>
      </c>
      <c r="B7">
        <v>4</v>
      </c>
      <c r="C7">
        <v>3</v>
      </c>
      <c r="E7">
        <v>4</v>
      </c>
      <c r="F7" t="s">
        <v>6</v>
      </c>
    </row>
    <row r="8" spans="1:6" x14ac:dyDescent="0.7">
      <c r="A8">
        <v>5</v>
      </c>
      <c r="B8">
        <v>3</v>
      </c>
      <c r="C8">
        <v>4</v>
      </c>
      <c r="E8">
        <v>5</v>
      </c>
      <c r="F8" t="s">
        <v>7</v>
      </c>
    </row>
    <row r="9" spans="1:6" x14ac:dyDescent="0.7">
      <c r="A9" s="7">
        <v>6</v>
      </c>
      <c r="B9" s="7">
        <v>6</v>
      </c>
      <c r="C9" s="7">
        <v>6</v>
      </c>
      <c r="E9" s="7">
        <v>6</v>
      </c>
      <c r="F9" s="7" t="s">
        <v>8</v>
      </c>
    </row>
    <row r="11" spans="1:6" x14ac:dyDescent="0.7">
      <c r="A11" s="5" t="s">
        <v>11</v>
      </c>
      <c r="B11" s="6">
        <f>CORREL(A4:A9,B4:B9)</f>
        <v>0.77142857142857146</v>
      </c>
      <c r="C11" s="6">
        <f>CORREL(A4:A9,C4:C9)</f>
        <v>0.54285714285714282</v>
      </c>
    </row>
    <row r="12" spans="1:6" x14ac:dyDescent="0.7">
      <c r="A12" s="8" t="s">
        <v>14</v>
      </c>
      <c r="B12" s="6" cm="1">
        <f t="array" ref="B12">1-6*SUM((A4:A9-B4:B9)^2)/(COUNT(A4:A9)*(COUNT(A4:A9)^2-1))</f>
        <v>0.77142857142857146</v>
      </c>
      <c r="C12" s="6" cm="1">
        <f t="array" ref="C12">1-6*SUM((A4:A9-C4:C9)^2)/(COUNT(A4:A9)*(COUNT(A4:A9)^2-1))</f>
        <v>0.54285714285714293</v>
      </c>
    </row>
    <row r="14" spans="1:6" x14ac:dyDescent="0.7">
      <c r="A14" t="s">
        <v>39</v>
      </c>
    </row>
    <row r="17" spans="2:2" x14ac:dyDescent="0.7">
      <c r="B17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順位相関を求める（同順位がある場合）</vt:lpstr>
      <vt:lpstr>連関係数</vt:lpstr>
      <vt:lpstr>連関係数 (スピルを使わない例)</vt:lpstr>
      <vt:lpstr>順位相関を求める（参考－定義通りに計算した例を含む）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2023-12-14T21:50:07Z</dcterms:created>
  <dcterms:modified xsi:type="dcterms:W3CDTF">2023-12-22T10:00:01Z</dcterms:modified>
</cp:coreProperties>
</file>