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B2C4CB47-3E8F-49B9-A135-FEFF0A8AB31D}" xr6:coauthVersionLast="47" xr6:coauthVersionMax="47" xr10:uidLastSave="{00000000-0000-0000-0000-000000000000}"/>
  <bookViews>
    <workbookView xWindow="4500" yWindow="1500" windowWidth="28800" windowHeight="16200" xr2:uid="{8475C2FB-E1FE-4B10-8D62-3008A887F9B7}"/>
  </bookViews>
  <sheets>
    <sheet name="順位相関（同順位がある場合）" sheetId="4" r:id="rId1"/>
    <sheet name="順位相関（同順位がある場合、完成例）" sheetId="13" r:id="rId2"/>
    <sheet name="連関係数" sheetId="14" r:id="rId3"/>
    <sheet name="連関係数 (完成例)" sheetId="12" r:id="rId4"/>
    <sheet name="連関係数 (スピルを使わない例)" sheetId="15" r:id="rId5"/>
    <sheet name="順位相関を求める（参考－定義通りに計算した例を含む）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5" l="1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C16" i="15"/>
  <c r="D16" i="15"/>
  <c r="B16" i="15"/>
  <c r="J10" i="15"/>
  <c r="I10" i="15"/>
  <c r="H10" i="15"/>
  <c r="J9" i="15"/>
  <c r="I9" i="15"/>
  <c r="H9" i="15"/>
  <c r="J8" i="15"/>
  <c r="I8" i="15"/>
  <c r="H8" i="15"/>
  <c r="J7" i="15"/>
  <c r="I7" i="15"/>
  <c r="H7" i="15"/>
  <c r="J6" i="15"/>
  <c r="I6" i="15"/>
  <c r="H6" i="15"/>
  <c r="J5" i="15"/>
  <c r="I5" i="15"/>
  <c r="H5" i="15"/>
  <c r="J4" i="15"/>
  <c r="I4" i="15"/>
  <c r="H4" i="15"/>
  <c r="H22" i="15"/>
  <c r="D11" i="15"/>
  <c r="E11" i="15" s="1"/>
  <c r="C11" i="15"/>
  <c r="B11" i="15"/>
  <c r="E10" i="15"/>
  <c r="E9" i="15"/>
  <c r="E8" i="15"/>
  <c r="E7" i="15"/>
  <c r="E6" i="15"/>
  <c r="E5" i="15"/>
  <c r="E4" i="15"/>
  <c r="E11" i="14"/>
  <c r="D11" i="14"/>
  <c r="C11" i="14"/>
  <c r="B11" i="14"/>
  <c r="E10" i="14"/>
  <c r="E9" i="14"/>
  <c r="E8" i="14"/>
  <c r="E7" i="14"/>
  <c r="E6" i="14"/>
  <c r="E5" i="14"/>
  <c r="J11" i="14"/>
  <c r="E4" i="14"/>
  <c r="C14" i="13"/>
  <c r="B14" i="13"/>
  <c r="G4" i="13"/>
  <c r="E4" i="13" a="1"/>
  <c r="E4" i="13" s="1"/>
  <c r="D4" i="13" a="1"/>
  <c r="D4" i="13" s="1"/>
  <c r="B16" i="12" a="1"/>
  <c r="B16" i="12" s="1"/>
  <c r="D23" i="12"/>
  <c r="C23" i="12"/>
  <c r="E22" i="12"/>
  <c r="E21" i="12"/>
  <c r="E20" i="12"/>
  <c r="E19" i="12"/>
  <c r="E18" i="12"/>
  <c r="E17" i="12"/>
  <c r="K10" i="12"/>
  <c r="K9" i="12"/>
  <c r="K8" i="12"/>
  <c r="K7" i="12"/>
  <c r="K6" i="12"/>
  <c r="K5" i="12"/>
  <c r="K4" i="12"/>
  <c r="J11" i="12"/>
  <c r="I11" i="12"/>
  <c r="H11" i="12"/>
  <c r="K11" i="12" s="1"/>
  <c r="H4" i="12" a="1"/>
  <c r="H4" i="12" s="1"/>
  <c r="E4" i="12"/>
  <c r="D11" i="12"/>
  <c r="C11" i="12"/>
  <c r="B11" i="12"/>
  <c r="E11" i="12" s="1"/>
  <c r="H22" i="12"/>
  <c r="E10" i="12"/>
  <c r="E9" i="12"/>
  <c r="E8" i="12"/>
  <c r="E7" i="12"/>
  <c r="E6" i="12"/>
  <c r="E5" i="12"/>
  <c r="C12" i="6" a="1"/>
  <c r="C12" i="6" s="1"/>
  <c r="B12" i="6" a="1"/>
  <c r="B12" i="6" s="1"/>
  <c r="C11" i="6"/>
  <c r="B11" i="6"/>
  <c r="J11" i="15" l="1"/>
  <c r="I11" i="15"/>
  <c r="K9" i="15"/>
  <c r="K7" i="15"/>
  <c r="K5" i="15"/>
  <c r="K10" i="15"/>
  <c r="K6" i="15"/>
  <c r="K8" i="15"/>
  <c r="K8" i="14"/>
  <c r="K7" i="14"/>
  <c r="I11" i="14"/>
  <c r="K6" i="14"/>
  <c r="K10" i="14"/>
  <c r="K5" i="14"/>
  <c r="K9" i="14"/>
  <c r="H4" i="13"/>
  <c r="B23" i="12"/>
  <c r="E23" i="12" s="1"/>
  <c r="E16" i="12"/>
  <c r="H11" i="15" l="1"/>
  <c r="K11" i="15" s="1"/>
  <c r="K4" i="15"/>
  <c r="H11" i="14"/>
  <c r="K11" i="14" s="1"/>
  <c r="K4" i="14"/>
  <c r="E20" i="15" l="1"/>
  <c r="E19" i="15"/>
  <c r="C23" i="15"/>
  <c r="D23" i="15"/>
  <c r="E22" i="15"/>
  <c r="E18" i="15"/>
  <c r="E21" i="15"/>
  <c r="E17" i="15"/>
  <c r="E20" i="14"/>
  <c r="E21" i="14"/>
  <c r="E19" i="14"/>
  <c r="D23" i="14"/>
  <c r="E22" i="14"/>
  <c r="E18" i="14"/>
  <c r="C23" i="14"/>
  <c r="E17" i="14"/>
  <c r="B23" i="15" l="1"/>
  <c r="E23" i="15" s="1"/>
  <c r="H23" i="15" s="1"/>
  <c r="E16" i="15"/>
  <c r="B23" i="14"/>
  <c r="E23" i="14" s="1"/>
  <c r="E16" i="14"/>
  <c r="H23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<sst xmlns="http://schemas.openxmlformats.org/spreadsheetml/2006/main" count="168" uniqueCount="41">
  <si>
    <t>サンプル</t>
    <phoneticPr fontId="2"/>
  </si>
  <si>
    <t>セ・リーグ順位予想</t>
    <rPh sb="5" eb="7">
      <t>ジュンイ</t>
    </rPh>
    <rPh sb="7" eb="9">
      <t>ヨソウ</t>
    </rPh>
    <phoneticPr fontId="2"/>
  </si>
  <si>
    <t>最終順位</t>
    <rPh sb="0" eb="2">
      <t>サイシュウ</t>
    </rPh>
    <rPh sb="2" eb="4">
      <t>ジュンイ</t>
    </rPh>
    <phoneticPr fontId="2"/>
  </si>
  <si>
    <t>阪神</t>
    <rPh sb="0" eb="2">
      <t>ハンシン</t>
    </rPh>
    <phoneticPr fontId="2"/>
  </si>
  <si>
    <t>広島</t>
    <rPh sb="0" eb="2">
      <t>ヒロシマ</t>
    </rPh>
    <phoneticPr fontId="2"/>
  </si>
  <si>
    <t>DeNA</t>
    <phoneticPr fontId="2"/>
  </si>
  <si>
    <t>巨人</t>
    <rPh sb="0" eb="2">
      <t>キョジン</t>
    </rPh>
    <phoneticPr fontId="2"/>
  </si>
  <si>
    <t>ヤクルト</t>
    <phoneticPr fontId="2"/>
  </si>
  <si>
    <t>中日</t>
    <rPh sb="0" eb="2">
      <t>チュウニチ</t>
    </rPh>
    <phoneticPr fontId="2"/>
  </si>
  <si>
    <t>S氏予想</t>
    <rPh sb="1" eb="2">
      <t>シ</t>
    </rPh>
    <rPh sb="2" eb="4">
      <t>ヨソウ</t>
    </rPh>
    <phoneticPr fontId="2"/>
  </si>
  <si>
    <t>T氏予想</t>
    <rPh sb="1" eb="2">
      <t>シ</t>
    </rPh>
    <rPh sb="2" eb="4">
      <t>ヨソウ</t>
    </rPh>
    <phoneticPr fontId="2"/>
  </si>
  <si>
    <t>順位相関</t>
    <rPh sb="0" eb="2">
      <t>ジュンイ</t>
    </rPh>
    <rPh sb="2" eb="4">
      <t>ソウカン</t>
    </rPh>
    <phoneticPr fontId="2"/>
  </si>
  <si>
    <t>順位</t>
    <rPh sb="0" eb="2">
      <t>ジュンイ</t>
    </rPh>
    <phoneticPr fontId="2"/>
  </si>
  <si>
    <t>チーム名</t>
    <rPh sb="3" eb="4">
      <t>メイ</t>
    </rPh>
    <phoneticPr fontId="2"/>
  </si>
  <si>
    <t>スピアマン</t>
    <phoneticPr fontId="2"/>
  </si>
  <si>
    <t>課題A</t>
    <rPh sb="0" eb="2">
      <t>カダイ</t>
    </rPh>
    <phoneticPr fontId="2"/>
  </si>
  <si>
    <t>課題B</t>
    <rPh sb="0" eb="2">
      <t>カダイ</t>
    </rPh>
    <phoneticPr fontId="2"/>
  </si>
  <si>
    <t>出身地</t>
    <rPh sb="0" eb="3">
      <t>シュッシンチ</t>
    </rPh>
    <phoneticPr fontId="2"/>
  </si>
  <si>
    <t>関西</t>
    <rPh sb="0" eb="2">
      <t>カンサイ</t>
    </rPh>
    <phoneticPr fontId="2"/>
  </si>
  <si>
    <t>関東</t>
    <rPh sb="0" eb="2">
      <t>カントウ</t>
    </rPh>
    <phoneticPr fontId="2"/>
  </si>
  <si>
    <t>合計</t>
    <rPh sb="0" eb="2">
      <t>ゴウケイ</t>
    </rPh>
    <phoneticPr fontId="2"/>
  </si>
  <si>
    <t>味噌</t>
    <rPh sb="0" eb="2">
      <t>ミソ</t>
    </rPh>
    <phoneticPr fontId="2"/>
  </si>
  <si>
    <t>すまし汁</t>
    <rPh sb="3" eb="4">
      <t>ジル</t>
    </rPh>
    <phoneticPr fontId="2"/>
  </si>
  <si>
    <t>小豆汁</t>
    <rPh sb="0" eb="2">
      <t>アズキ</t>
    </rPh>
    <rPh sb="2" eb="3">
      <t>ジル</t>
    </rPh>
    <phoneticPr fontId="2"/>
  </si>
  <si>
    <t>東北</t>
    <rPh sb="0" eb="2">
      <t>トウホク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</si>
  <si>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</si>
  <si>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</si>
  <si>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</si>
  <si>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期待値</t>
    <rPh sb="0" eb="3">
      <t>キタイチ</t>
    </rPh>
    <phoneticPr fontId="2"/>
  </si>
  <si>
    <t>カイ二乗値を求めるための表</t>
    <rPh sb="2" eb="4">
      <t>ジジョウ</t>
    </rPh>
    <rPh sb="4" eb="5">
      <t>チ</t>
    </rPh>
    <rPh sb="6" eb="7">
      <t>モト</t>
    </rPh>
    <rPh sb="12" eb="13">
      <t>ヒョウ</t>
    </rPh>
    <phoneticPr fontId="2"/>
  </si>
  <si>
    <t>カテゴリ数</t>
    <rPh sb="4" eb="5">
      <t>スウ</t>
    </rPh>
    <phoneticPr fontId="2"/>
  </si>
  <si>
    <t>連関係数</t>
    <rPh sb="0" eb="2">
      <t>レンカン</t>
    </rPh>
    <rPh sb="2" eb="4">
      <t>ケイスウ</t>
    </rPh>
    <phoneticPr fontId="2"/>
  </si>
  <si>
    <t>課題の成績</t>
    <rPh sb="0" eb="2">
      <t>カダイ</t>
    </rPh>
    <rPh sb="3" eb="5">
      <t>セイセキ</t>
    </rPh>
    <phoneticPr fontId="2"/>
  </si>
  <si>
    <t>順位A</t>
    <rPh sb="0" eb="2">
      <t>ジュンイ</t>
    </rPh>
    <phoneticPr fontId="2"/>
  </si>
  <si>
    <t>順位B</t>
    <rPh sb="0" eb="2">
      <t>ジュンイ</t>
    </rPh>
    <phoneticPr fontId="2"/>
  </si>
  <si>
    <t>歪度</t>
    <rPh sb="0" eb="2">
      <t>ワイド</t>
    </rPh>
    <phoneticPr fontId="2"/>
  </si>
  <si>
    <t>相関係数</t>
    <rPh sb="0" eb="2">
      <t>ソウカン</t>
    </rPh>
    <rPh sb="2" eb="4">
      <t>ケイスウ</t>
    </rPh>
    <phoneticPr fontId="2"/>
  </si>
  <si>
    <t>出身地とお雑煮の種類</t>
    <rPh sb="0" eb="3">
      <t>シュッシンチ</t>
    </rPh>
    <rPh sb="5" eb="7">
      <t>ゾウニ</t>
    </rPh>
    <rPh sb="8" eb="10">
      <t>シュルイ</t>
    </rPh>
    <phoneticPr fontId="2"/>
  </si>
  <si>
    <t>（小さい方）</t>
    <rPh sb="1" eb="2">
      <t>チイ</t>
    </rPh>
    <rPh sb="4" eb="5">
      <t>ホウ</t>
    </rPh>
    <phoneticPr fontId="2"/>
  </si>
  <si>
    <t>※架空の解説者による予想です</t>
    <rPh sb="1" eb="3">
      <t>カクウ</t>
    </rPh>
    <rPh sb="4" eb="7">
      <t>カイセツシャ</t>
    </rPh>
    <rPh sb="10" eb="12">
      <t>ヨソウ</t>
    </rPh>
    <phoneticPr fontId="2"/>
  </si>
  <si>
    <t>北海道</t>
    <rPh sb="0" eb="3">
      <t>ホッカイドウ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</si>
</sst>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" xfId="0" applyFont="1" applyBorder="1">
      <alignment vertical="center"/>
    </xf>
    <xf numFmtId="0" fontId="3" fillId="5" borderId="2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3B66-26E8-4D2B-B6DA-CF72C5D6FBAA}">
  <dimension ref="A1:H14"/>
  <sheetViews>
    <sheetView tabSelected="1" workbookViewId="0">
      <selection activeCell="B14" sqref="B14"/>
    </sheetView>
  </sheetViews>
  <sheetFormatPr defaultRowHeight="17.649999999999999" x14ac:dyDescent="0.7"/>
  <sheetData>
    <row r="1" spans="1:8" x14ac:dyDescent="0.7">
      <c r="A1" s="2" t="s">
        <v>32</v>
      </c>
      <c r="B1" s="3"/>
      <c r="C1" s="3"/>
      <c r="D1" s="3"/>
      <c r="E1" s="3"/>
    </row>
    <row r="3" spans="1:8" x14ac:dyDescent="0.7">
      <c r="A3" s="9" t="s">
        <v>0</v>
      </c>
      <c r="B3" s="9" t="s">
        <v>15</v>
      </c>
      <c r="C3" s="9" t="s">
        <v>16</v>
      </c>
      <c r="D3" s="9" t="s">
        <v>33</v>
      </c>
      <c r="E3" s="9" t="s">
        <v>34</v>
      </c>
      <c r="G3" s="9" t="s">
        <v>36</v>
      </c>
      <c r="H3" s="9" t="s">
        <v>11</v>
      </c>
    </row>
    <row r="4" spans="1:8" x14ac:dyDescent="0.7">
      <c r="A4">
        <v>1</v>
      </c>
      <c r="B4">
        <v>96</v>
      </c>
      <c r="C4">
        <v>70</v>
      </c>
      <c r="G4" s="6"/>
      <c r="H4" s="6"/>
    </row>
    <row r="5" spans="1:8" x14ac:dyDescent="0.7">
      <c r="A5">
        <v>2</v>
      </c>
      <c r="B5">
        <v>75</v>
      </c>
      <c r="C5">
        <v>60</v>
      </c>
    </row>
    <row r="6" spans="1:8" x14ac:dyDescent="0.7">
      <c r="A6">
        <v>3</v>
      </c>
      <c r="B6">
        <v>41</v>
      </c>
      <c r="C6">
        <v>76</v>
      </c>
    </row>
    <row r="7" spans="1:8" x14ac:dyDescent="0.7">
      <c r="A7">
        <v>4</v>
      </c>
      <c r="B7">
        <v>14</v>
      </c>
      <c r="C7">
        <v>58</v>
      </c>
    </row>
    <row r="8" spans="1:8" x14ac:dyDescent="0.7">
      <c r="A8">
        <v>5</v>
      </c>
      <c r="B8">
        <v>21</v>
      </c>
      <c r="C8">
        <v>75</v>
      </c>
    </row>
    <row r="9" spans="1:8" x14ac:dyDescent="0.7">
      <c r="A9">
        <v>6</v>
      </c>
      <c r="B9">
        <v>15</v>
      </c>
      <c r="C9">
        <v>63</v>
      </c>
    </row>
    <row r="10" spans="1:8" x14ac:dyDescent="0.7">
      <c r="A10">
        <v>7</v>
      </c>
      <c r="B10">
        <v>77</v>
      </c>
      <c r="C10">
        <v>76</v>
      </c>
    </row>
    <row r="11" spans="1:8" x14ac:dyDescent="0.7">
      <c r="A11">
        <v>8</v>
      </c>
      <c r="B11">
        <v>12</v>
      </c>
      <c r="C11">
        <v>51</v>
      </c>
    </row>
    <row r="12" spans="1:8" x14ac:dyDescent="0.7">
      <c r="A12">
        <v>9</v>
      </c>
      <c r="B12">
        <v>21</v>
      </c>
      <c r="C12">
        <v>65</v>
      </c>
    </row>
    <row r="13" spans="1:8" x14ac:dyDescent="0.7">
      <c r="A13" s="7">
        <v>10</v>
      </c>
      <c r="B13" s="7">
        <v>16</v>
      </c>
      <c r="C13" s="7">
        <v>59</v>
      </c>
      <c r="D13" s="7"/>
      <c r="E13" s="7"/>
    </row>
    <row r="14" spans="1:8" x14ac:dyDescent="0.7">
      <c r="A14" s="8" t="s">
        <v>35</v>
      </c>
      <c r="B14" s="6"/>
      <c r="C14" s="6"/>
    </row>
  </sheetData>
  <sortState xmlns:xlrd2="http://schemas.microsoft.com/office/spreadsheetml/2017/richdata2" ref="G4:K13">
    <sortCondition ref="J4:J13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B7D4-1008-4710-9211-1EBBE7E68BB5}">
  <dimension ref="A1:H14"/>
  <sheetViews>
    <sheetView workbookViewId="0">
      <selection activeCell="G4" sqref="G4"/>
    </sheetView>
  </sheetViews>
  <sheetFormatPr defaultRowHeight="17.649999999999999" x14ac:dyDescent="0.7"/>
  <sheetData>
    <row r="1" spans="1:8" x14ac:dyDescent="0.7">
      <c r="A1" s="2" t="s">
        <v>32</v>
      </c>
      <c r="B1" s="3"/>
      <c r="C1" s="3"/>
      <c r="D1" s="3"/>
      <c r="E1" s="3"/>
    </row>
    <row r="3" spans="1:8" x14ac:dyDescent="0.7">
      <c r="A3" s="9" t="s">
        <v>0</v>
      </c>
      <c r="B3" s="9" t="s">
        <v>15</v>
      </c>
      <c r="C3" s="9" t="s">
        <v>16</v>
      </c>
      <c r="D3" s="9" t="s">
        <v>33</v>
      </c>
      <c r="E3" s="9" t="s">
        <v>34</v>
      </c>
      <c r="G3" s="9" t="s">
        <v>36</v>
      </c>
      <c r="H3" s="9" t="s">
        <v>11</v>
      </c>
    </row>
    <row r="4" spans="1:8" x14ac:dyDescent="0.7">
      <c r="A4">
        <v>1</v>
      </c>
      <c r="B4">
        <v>96</v>
      </c>
      <c r="C4">
        <v>70</v>
      </c>
      <c r="D4" cm="1">
        <f t="array" ref="D4:D13">_xlfn.RANK.AVG(B4:B13,B4:B13,0)</f>
        <v>1</v>
      </c>
      <c r="E4" cm="1">
        <f t="array" ref="E4:E13">_xlfn.RANK.AVG(C4:C13,C4:C13,0)</f>
        <v>4</v>
      </c>
      <c r="G4" s="6">
        <f>CORREL(B4:B13,C4:C13)</f>
        <v>0.44533663158440562</v>
      </c>
      <c r="H4" s="6">
        <f>CORREL(D4:D13,E4:E13)</f>
        <v>0.73780487804878048</v>
      </c>
    </row>
    <row r="5" spans="1:8" x14ac:dyDescent="0.7">
      <c r="A5">
        <v>2</v>
      </c>
      <c r="B5">
        <v>75</v>
      </c>
      <c r="C5">
        <v>60</v>
      </c>
      <c r="D5">
        <v>3</v>
      </c>
      <c r="E5">
        <v>7</v>
      </c>
    </row>
    <row r="6" spans="1:8" x14ac:dyDescent="0.7">
      <c r="A6">
        <v>3</v>
      </c>
      <c r="B6">
        <v>41</v>
      </c>
      <c r="C6">
        <v>76</v>
      </c>
      <c r="D6">
        <v>4</v>
      </c>
      <c r="E6">
        <v>1.5</v>
      </c>
    </row>
    <row r="7" spans="1:8" x14ac:dyDescent="0.7">
      <c r="A7">
        <v>4</v>
      </c>
      <c r="B7">
        <v>14</v>
      </c>
      <c r="C7">
        <v>58</v>
      </c>
      <c r="D7">
        <v>9</v>
      </c>
      <c r="E7">
        <v>9</v>
      </c>
    </row>
    <row r="8" spans="1:8" x14ac:dyDescent="0.7">
      <c r="A8">
        <v>5</v>
      </c>
      <c r="B8">
        <v>21</v>
      </c>
      <c r="C8">
        <v>75</v>
      </c>
      <c r="D8">
        <v>5.5</v>
      </c>
      <c r="E8">
        <v>3</v>
      </c>
    </row>
    <row r="9" spans="1:8" x14ac:dyDescent="0.7">
      <c r="A9">
        <v>6</v>
      </c>
      <c r="B9">
        <v>15</v>
      </c>
      <c r="C9">
        <v>63</v>
      </c>
      <c r="D9">
        <v>8</v>
      </c>
      <c r="E9">
        <v>6</v>
      </c>
    </row>
    <row r="10" spans="1:8" x14ac:dyDescent="0.7">
      <c r="A10">
        <v>7</v>
      </c>
      <c r="B10">
        <v>77</v>
      </c>
      <c r="C10">
        <v>76</v>
      </c>
      <c r="D10">
        <v>2</v>
      </c>
      <c r="E10">
        <v>1.5</v>
      </c>
    </row>
    <row r="11" spans="1:8" x14ac:dyDescent="0.7">
      <c r="A11">
        <v>8</v>
      </c>
      <c r="B11">
        <v>12</v>
      </c>
      <c r="C11">
        <v>51</v>
      </c>
      <c r="D11">
        <v>10</v>
      </c>
      <c r="E11">
        <v>10</v>
      </c>
    </row>
    <row r="12" spans="1:8" x14ac:dyDescent="0.7">
      <c r="A12">
        <v>9</v>
      </c>
      <c r="B12">
        <v>21</v>
      </c>
      <c r="C12">
        <v>65</v>
      </c>
      <c r="D12">
        <v>5.5</v>
      </c>
      <c r="E12">
        <v>5</v>
      </c>
    </row>
    <row r="13" spans="1:8" x14ac:dyDescent="0.7">
      <c r="A13" s="7">
        <v>10</v>
      </c>
      <c r="B13" s="7">
        <v>16</v>
      </c>
      <c r="C13" s="7">
        <v>59</v>
      </c>
      <c r="D13" s="7">
        <v>7</v>
      </c>
      <c r="E13" s="7">
        <v>8</v>
      </c>
    </row>
    <row r="14" spans="1:8" x14ac:dyDescent="0.7">
      <c r="A14" s="8" t="s">
        <v>35</v>
      </c>
      <c r="B14" s="6">
        <f>_xlfn.SKEW.P(B4:B13)</f>
        <v>0.79865329868756374</v>
      </c>
      <c r="C14" s="6">
        <f>_xlfn.SKEW.P(C4:C13)</f>
        <v>-4.6365945369299742E-2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1C71-22F9-4990-9092-5A4CB4590615}">
  <dimension ref="A1:K23"/>
  <sheetViews>
    <sheetView workbookViewId="0">
      <selection activeCell="H4" sqref="H4"/>
    </sheetView>
  </sheetViews>
  <sheetFormatPr defaultRowHeight="17.649999999999999" x14ac:dyDescent="0.7"/>
  <cols>
    <col min="11" max="11" width="9" customWidth="1"/>
  </cols>
  <sheetData>
    <row r="1" spans="1:11" x14ac:dyDescent="0.7">
      <c r="A1" s="2" t="s">
        <v>37</v>
      </c>
      <c r="B1" s="2"/>
      <c r="C1" s="2"/>
      <c r="D1" s="2"/>
      <c r="E1" s="2"/>
      <c r="G1" s="2" t="s">
        <v>28</v>
      </c>
      <c r="H1" s="2"/>
      <c r="I1" s="2"/>
      <c r="J1" s="2"/>
      <c r="K1" s="2"/>
    </row>
    <row r="3" spans="1:11" x14ac:dyDescent="0.7">
      <c r="A3" s="9" t="s">
        <v>17</v>
      </c>
      <c r="B3" s="9" t="s">
        <v>21</v>
      </c>
      <c r="C3" s="9" t="s">
        <v>22</v>
      </c>
      <c r="D3" s="9" t="s">
        <v>23</v>
      </c>
      <c r="E3" s="9" t="s">
        <v>20</v>
      </c>
      <c r="G3" s="9" t="s">
        <v>17</v>
      </c>
      <c r="H3" s="9" t="s">
        <v>21</v>
      </c>
      <c r="I3" s="9" t="s">
        <v>22</v>
      </c>
      <c r="J3" s="9" t="s">
        <v>23</v>
      </c>
      <c r="K3" s="9" t="s">
        <v>20</v>
      </c>
    </row>
    <row r="4" spans="1:11" x14ac:dyDescent="0.7">
      <c r="A4" s="10" t="s">
        <v>40</v>
      </c>
      <c r="B4">
        <v>32</v>
      </c>
      <c r="C4">
        <v>42</v>
      </c>
      <c r="D4">
        <v>6</v>
      </c>
      <c r="E4" s="1">
        <f>SUM(B4:D4)</f>
        <v>80</v>
      </c>
      <c r="G4" s="10" t="s">
        <v>40</v>
      </c>
      <c r="K4" s="1">
        <f>SUM(H4:J4)</f>
        <v>0</v>
      </c>
    </row>
    <row r="5" spans="1:11" x14ac:dyDescent="0.7">
      <c r="A5" s="10" t="s">
        <v>24</v>
      </c>
      <c r="B5">
        <v>14</v>
      </c>
      <c r="C5">
        <v>65</v>
      </c>
      <c r="D5">
        <v>3</v>
      </c>
      <c r="E5" s="1">
        <f>SUM(B5:D5)</f>
        <v>82</v>
      </c>
      <c r="G5" s="10" t="s">
        <v>24</v>
      </c>
      <c r="K5" s="1">
        <f>SUM(H5:J5)</f>
        <v>0</v>
      </c>
    </row>
    <row r="6" spans="1:11" x14ac:dyDescent="0.7">
      <c r="A6" s="10" t="s">
        <v>19</v>
      </c>
      <c r="B6">
        <v>26</v>
      </c>
      <c r="C6">
        <v>84</v>
      </c>
      <c r="D6">
        <v>7</v>
      </c>
      <c r="E6" s="1">
        <f t="shared" ref="E6:E11" si="0">SUM(B6:D6)</f>
        <v>117</v>
      </c>
      <c r="G6" s="10" t="s">
        <v>19</v>
      </c>
      <c r="K6" s="1">
        <f t="shared" ref="K6:K11" si="1">SUM(H6:J6)</f>
        <v>0</v>
      </c>
    </row>
    <row r="7" spans="1:11" x14ac:dyDescent="0.7">
      <c r="A7" s="10" t="s">
        <v>18</v>
      </c>
      <c r="B7">
        <v>94</v>
      </c>
      <c r="C7">
        <v>21</v>
      </c>
      <c r="D7">
        <v>4</v>
      </c>
      <c r="E7" s="1">
        <f t="shared" si="0"/>
        <v>119</v>
      </c>
      <c r="G7" s="10" t="s">
        <v>18</v>
      </c>
      <c r="K7" s="1">
        <f t="shared" si="1"/>
        <v>0</v>
      </c>
    </row>
    <row r="8" spans="1:11" x14ac:dyDescent="0.7">
      <c r="A8" s="10" t="s">
        <v>25</v>
      </c>
      <c r="B8">
        <v>28</v>
      </c>
      <c r="C8">
        <v>44</v>
      </c>
      <c r="D8">
        <v>17</v>
      </c>
      <c r="E8" s="1">
        <f t="shared" si="0"/>
        <v>89</v>
      </c>
      <c r="G8" s="10" t="s">
        <v>25</v>
      </c>
      <c r="K8" s="1">
        <f t="shared" si="1"/>
        <v>0</v>
      </c>
    </row>
    <row r="9" spans="1:11" x14ac:dyDescent="0.7">
      <c r="A9" s="10" t="s">
        <v>26</v>
      </c>
      <c r="B9">
        <v>45</v>
      </c>
      <c r="C9">
        <v>48</v>
      </c>
      <c r="D9">
        <v>8</v>
      </c>
      <c r="E9" s="1">
        <f t="shared" si="0"/>
        <v>101</v>
      </c>
      <c r="G9" s="10" t="s">
        <v>26</v>
      </c>
      <c r="K9" s="1">
        <f t="shared" si="1"/>
        <v>0</v>
      </c>
    </row>
    <row r="10" spans="1:11" x14ac:dyDescent="0.7">
      <c r="A10" s="10" t="s">
        <v>27</v>
      </c>
      <c r="B10">
        <v>30</v>
      </c>
      <c r="C10">
        <v>51</v>
      </c>
      <c r="D10">
        <v>11</v>
      </c>
      <c r="E10" s="1">
        <f t="shared" si="0"/>
        <v>92</v>
      </c>
      <c r="G10" s="10" t="s">
        <v>27</v>
      </c>
      <c r="K10" s="1">
        <f t="shared" si="1"/>
        <v>0</v>
      </c>
    </row>
    <row r="11" spans="1:11" x14ac:dyDescent="0.7">
      <c r="A11" s="8" t="s">
        <v>20</v>
      </c>
      <c r="B11" s="11">
        <f>SUM(B4:B10)</f>
        <v>269</v>
      </c>
      <c r="C11" s="11">
        <f>SUM(C4:C10)</f>
        <v>355</v>
      </c>
      <c r="D11" s="11">
        <f>SUM(D4:D10)</f>
        <v>56</v>
      </c>
      <c r="E11" s="11">
        <f t="shared" si="0"/>
        <v>680</v>
      </c>
      <c r="G11" s="8" t="s">
        <v>20</v>
      </c>
      <c r="H11" s="11">
        <f>SUM(H4:H10)</f>
        <v>0</v>
      </c>
      <c r="I11" s="11">
        <f>SUM(I4:I10)</f>
        <v>0</v>
      </c>
      <c r="J11" s="11">
        <f>SUM(J4:J10)</f>
        <v>0</v>
      </c>
      <c r="K11" s="11">
        <f t="shared" si="1"/>
        <v>0</v>
      </c>
    </row>
    <row r="13" spans="1:11" x14ac:dyDescent="0.7">
      <c r="A13" s="2" t="s">
        <v>29</v>
      </c>
      <c r="B13" s="2"/>
      <c r="C13" s="2"/>
      <c r="D13" s="2"/>
      <c r="E13" s="2"/>
    </row>
    <row r="15" spans="1:11" x14ac:dyDescent="0.7">
      <c r="A15" s="9" t="s">
        <v>17</v>
      </c>
      <c r="B15" s="9" t="s">
        <v>21</v>
      </c>
      <c r="C15" s="9" t="s">
        <v>22</v>
      </c>
      <c r="D15" s="9" t="s">
        <v>23</v>
      </c>
      <c r="E15" s="9" t="s">
        <v>20</v>
      </c>
    </row>
    <row r="16" spans="1:11" x14ac:dyDescent="0.7">
      <c r="A16" s="10" t="s">
        <v>40</v>
      </c>
      <c r="E16" s="1">
        <f>SUM(B16:D16)</f>
        <v>0</v>
      </c>
    </row>
    <row r="17" spans="1:11" x14ac:dyDescent="0.7">
      <c r="A17" s="10" t="s">
        <v>24</v>
      </c>
      <c r="E17" s="1">
        <f>SUM(B17:D17)</f>
        <v>0</v>
      </c>
    </row>
    <row r="18" spans="1:11" x14ac:dyDescent="0.7">
      <c r="A18" s="10" t="s">
        <v>19</v>
      </c>
      <c r="E18" s="1">
        <f t="shared" ref="E18:E23" si="2">SUM(B18:D18)</f>
        <v>0</v>
      </c>
    </row>
    <row r="19" spans="1:11" x14ac:dyDescent="0.7">
      <c r="A19" s="10" t="s">
        <v>18</v>
      </c>
      <c r="E19" s="1">
        <f t="shared" si="2"/>
        <v>0</v>
      </c>
    </row>
    <row r="20" spans="1:11" x14ac:dyDescent="0.7">
      <c r="A20" s="10" t="s">
        <v>25</v>
      </c>
      <c r="E20" s="1">
        <f t="shared" si="2"/>
        <v>0</v>
      </c>
    </row>
    <row r="21" spans="1:11" x14ac:dyDescent="0.7">
      <c r="A21" s="10" t="s">
        <v>26</v>
      </c>
      <c r="E21" s="1">
        <f t="shared" si="2"/>
        <v>0</v>
      </c>
      <c r="K21" s="1"/>
    </row>
    <row r="22" spans="1:11" x14ac:dyDescent="0.7">
      <c r="A22" s="10" t="s">
        <v>27</v>
      </c>
      <c r="E22" s="1">
        <f t="shared" si="2"/>
        <v>0</v>
      </c>
      <c r="G22" s="13" t="s">
        <v>30</v>
      </c>
      <c r="H22" s="6"/>
      <c r="I22" s="1" t="s">
        <v>38</v>
      </c>
    </row>
    <row r="23" spans="1:11" x14ac:dyDescent="0.7">
      <c r="A23" s="8" t="s">
        <v>20</v>
      </c>
      <c r="B23" s="11">
        <f>SUM(B16:B22)</f>
        <v>0</v>
      </c>
      <c r="C23" s="11">
        <f>SUM(C16:C22)</f>
        <v>0</v>
      </c>
      <c r="D23" s="11">
        <f>SUM(D16:D22)</f>
        <v>0</v>
      </c>
      <c r="E23" s="11">
        <f t="shared" si="2"/>
        <v>0</v>
      </c>
      <c r="G23" s="12" t="s">
        <v>31</v>
      </c>
      <c r="H23" s="7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C3F3-1DF8-440C-9E86-A7E79B06A75E}">
  <dimension ref="A1:K23"/>
  <sheetViews>
    <sheetView workbookViewId="0">
      <selection activeCell="H23" sqref="H23"/>
    </sheetView>
  </sheetViews>
  <sheetFormatPr defaultRowHeight="17.649999999999999" x14ac:dyDescent="0.7"/>
  <cols>
    <col min="11" max="11" width="9" customWidth="1"/>
  </cols>
  <sheetData>
    <row r="1" spans="1:11" x14ac:dyDescent="0.7">
      <c r="A1" s="2" t="s">
        <v>37</v>
      </c>
      <c r="B1" s="2"/>
      <c r="C1" s="2"/>
      <c r="D1" s="2"/>
      <c r="E1" s="2"/>
      <c r="G1" s="2" t="s">
        <v>28</v>
      </c>
      <c r="H1" s="2"/>
      <c r="I1" s="2"/>
      <c r="J1" s="2"/>
      <c r="K1" s="2"/>
    </row>
    <row r="3" spans="1:11" x14ac:dyDescent="0.7">
      <c r="A3" s="9" t="s">
        <v>17</v>
      </c>
      <c r="B3" s="9" t="s">
        <v>21</v>
      </c>
      <c r="C3" s="9" t="s">
        <v>22</v>
      </c>
      <c r="D3" s="9" t="s">
        <v>23</v>
      </c>
      <c r="E3" s="9" t="s">
        <v>20</v>
      </c>
      <c r="G3" s="9" t="s">
        <v>17</v>
      </c>
      <c r="H3" s="9" t="s">
        <v>21</v>
      </c>
      <c r="I3" s="9" t="s">
        <v>22</v>
      </c>
      <c r="J3" s="9" t="s">
        <v>23</v>
      </c>
      <c r="K3" s="9" t="s">
        <v>20</v>
      </c>
    </row>
    <row r="4" spans="1:11" x14ac:dyDescent="0.7">
      <c r="A4" s="10" t="s">
        <v>40</v>
      </c>
      <c r="B4">
        <v>32</v>
      </c>
      <c r="C4">
        <v>42</v>
      </c>
      <c r="D4">
        <v>6</v>
      </c>
      <c r="E4" s="1">
        <f>SUM(B4:D4)</f>
        <v>80</v>
      </c>
      <c r="G4" s="10" t="s">
        <v>40</v>
      </c>
      <c r="H4" cm="1">
        <f t="array" ref="H4:J10">E4:E10*B11:D11/E11</f>
        <v>31.647058823529413</v>
      </c>
      <c r="I4">
        <v>41.764705882352942</v>
      </c>
      <c r="J4">
        <v>6.5882352941176467</v>
      </c>
      <c r="K4" s="1">
        <f>SUM(H4:J4)</f>
        <v>80</v>
      </c>
    </row>
    <row r="5" spans="1:11" x14ac:dyDescent="0.7">
      <c r="A5" s="10" t="s">
        <v>24</v>
      </c>
      <c r="B5">
        <v>14</v>
      </c>
      <c r="C5">
        <v>65</v>
      </c>
      <c r="D5">
        <v>3</v>
      </c>
      <c r="E5" s="1">
        <f>SUM(B5:D5)</f>
        <v>82</v>
      </c>
      <c r="G5" s="10" t="s">
        <v>24</v>
      </c>
      <c r="H5">
        <v>32.438235294117646</v>
      </c>
      <c r="I5">
        <v>42.808823529411768</v>
      </c>
      <c r="J5">
        <v>6.7529411764705882</v>
      </c>
      <c r="K5" s="1">
        <f>SUM(H5:J5)</f>
        <v>82</v>
      </c>
    </row>
    <row r="6" spans="1:11" x14ac:dyDescent="0.7">
      <c r="A6" s="10" t="s">
        <v>19</v>
      </c>
      <c r="B6">
        <v>26</v>
      </c>
      <c r="C6">
        <v>84</v>
      </c>
      <c r="D6">
        <v>7</v>
      </c>
      <c r="E6" s="1">
        <f t="shared" ref="E6:E11" si="0">SUM(B6:D6)</f>
        <v>117</v>
      </c>
      <c r="G6" s="10" t="s">
        <v>19</v>
      </c>
      <c r="H6">
        <v>46.283823529411762</v>
      </c>
      <c r="I6">
        <v>61.080882352941174</v>
      </c>
      <c r="J6">
        <v>9.6352941176470583</v>
      </c>
      <c r="K6" s="1">
        <f t="shared" ref="K6:K10" si="1">SUM(H6:J6)</f>
        <v>117</v>
      </c>
    </row>
    <row r="7" spans="1:11" x14ac:dyDescent="0.7">
      <c r="A7" s="10" t="s">
        <v>18</v>
      </c>
      <c r="B7">
        <v>94</v>
      </c>
      <c r="C7">
        <v>21</v>
      </c>
      <c r="D7">
        <v>4</v>
      </c>
      <c r="E7" s="1">
        <f t="shared" si="0"/>
        <v>119</v>
      </c>
      <c r="G7" s="10" t="s">
        <v>18</v>
      </c>
      <c r="H7">
        <v>47.075000000000003</v>
      </c>
      <c r="I7">
        <v>62.125</v>
      </c>
      <c r="J7">
        <v>9.8000000000000007</v>
      </c>
      <c r="K7" s="1">
        <f t="shared" si="1"/>
        <v>119</v>
      </c>
    </row>
    <row r="8" spans="1:11" x14ac:dyDescent="0.7">
      <c r="A8" s="10" t="s">
        <v>25</v>
      </c>
      <c r="B8">
        <v>28</v>
      </c>
      <c r="C8">
        <v>44</v>
      </c>
      <c r="D8">
        <v>17</v>
      </c>
      <c r="E8" s="1">
        <f t="shared" si="0"/>
        <v>89</v>
      </c>
      <c r="G8" s="10" t="s">
        <v>25</v>
      </c>
      <c r="H8">
        <v>35.207352941176474</v>
      </c>
      <c r="I8">
        <v>46.463235294117645</v>
      </c>
      <c r="J8">
        <v>7.3294117647058821</v>
      </c>
      <c r="K8" s="1">
        <f t="shared" si="1"/>
        <v>89</v>
      </c>
    </row>
    <row r="9" spans="1:11" x14ac:dyDescent="0.7">
      <c r="A9" s="10" t="s">
        <v>26</v>
      </c>
      <c r="B9">
        <v>45</v>
      </c>
      <c r="C9">
        <v>48</v>
      </c>
      <c r="D9">
        <v>8</v>
      </c>
      <c r="E9" s="1">
        <f t="shared" si="0"/>
        <v>101</v>
      </c>
      <c r="G9" s="10" t="s">
        <v>26</v>
      </c>
      <c r="H9">
        <v>39.954411764705881</v>
      </c>
      <c r="I9">
        <v>52.727941176470587</v>
      </c>
      <c r="J9">
        <v>8.3176470588235301</v>
      </c>
      <c r="K9" s="1">
        <f t="shared" si="1"/>
        <v>101</v>
      </c>
    </row>
    <row r="10" spans="1:11" x14ac:dyDescent="0.7">
      <c r="A10" s="10" t="s">
        <v>27</v>
      </c>
      <c r="B10">
        <v>30</v>
      </c>
      <c r="C10">
        <v>51</v>
      </c>
      <c r="D10">
        <v>11</v>
      </c>
      <c r="E10" s="1">
        <f t="shared" si="0"/>
        <v>92</v>
      </c>
      <c r="G10" s="10" t="s">
        <v>27</v>
      </c>
      <c r="H10">
        <v>36.39411764705882</v>
      </c>
      <c r="I10">
        <v>48.029411764705884</v>
      </c>
      <c r="J10">
        <v>7.5764705882352938</v>
      </c>
      <c r="K10" s="1">
        <f t="shared" si="1"/>
        <v>92</v>
      </c>
    </row>
    <row r="11" spans="1:11" x14ac:dyDescent="0.7">
      <c r="A11" s="8" t="s">
        <v>20</v>
      </c>
      <c r="B11" s="11">
        <f>SUM(B4:B10)</f>
        <v>269</v>
      </c>
      <c r="C11" s="11">
        <f>SUM(C4:C10)</f>
        <v>355</v>
      </c>
      <c r="D11" s="11">
        <f>SUM(D4:D10)</f>
        <v>56</v>
      </c>
      <c r="E11" s="11">
        <f t="shared" si="0"/>
        <v>680</v>
      </c>
      <c r="G11" s="8" t="s">
        <v>20</v>
      </c>
      <c r="H11" s="11">
        <f>SUM(H4:H10)</f>
        <v>269</v>
      </c>
      <c r="I11" s="11">
        <f>SUM(I4:I10)</f>
        <v>355</v>
      </c>
      <c r="J11" s="11">
        <f>SUM(J4:J10)</f>
        <v>56.000000000000007</v>
      </c>
      <c r="K11" s="11">
        <f t="shared" ref="K6:K11" si="2">SUM(H11:J11)</f>
        <v>680</v>
      </c>
    </row>
    <row r="13" spans="1:11" x14ac:dyDescent="0.7">
      <c r="A13" s="2" t="s">
        <v>29</v>
      </c>
      <c r="B13" s="2"/>
      <c r="C13" s="2"/>
      <c r="D13" s="2"/>
      <c r="E13" s="2"/>
    </row>
    <row r="15" spans="1:11" x14ac:dyDescent="0.7">
      <c r="A15" s="9" t="s">
        <v>17</v>
      </c>
      <c r="B15" s="9" t="s">
        <v>21</v>
      </c>
      <c r="C15" s="9" t="s">
        <v>22</v>
      </c>
      <c r="D15" s="9" t="s">
        <v>23</v>
      </c>
      <c r="E15" s="9" t="s">
        <v>20</v>
      </c>
    </row>
    <row r="16" spans="1:11" x14ac:dyDescent="0.7">
      <c r="A16" s="10" t="s">
        <v>40</v>
      </c>
      <c r="B16" cm="1">
        <f t="array" ref="B16:D22">(B4:D10-H4:J10)^2/H4:J10</f>
        <v>3.9361469494860859E-3</v>
      </c>
      <c r="C16">
        <v>1.3256006628003219E-3</v>
      </c>
      <c r="D16">
        <v>5.252100840336129E-2</v>
      </c>
      <c r="E16" s="1">
        <f>SUM(B16:D16)</f>
        <v>5.7782756015647696E-2</v>
      </c>
    </row>
    <row r="17" spans="1:11" x14ac:dyDescent="0.7">
      <c r="A17" s="10" t="s">
        <v>24</v>
      </c>
      <c r="B17">
        <v>10.480487538201427</v>
      </c>
      <c r="C17">
        <v>11.503430193788263</v>
      </c>
      <c r="D17">
        <v>2.0856937897110064</v>
      </c>
      <c r="E17" s="1">
        <f>SUM(B17:D17)</f>
        <v>24.069611521700697</v>
      </c>
    </row>
    <row r="18" spans="1:11" x14ac:dyDescent="0.7">
      <c r="A18" s="10" t="s">
        <v>19</v>
      </c>
      <c r="B18">
        <v>8.8893584323444355</v>
      </c>
      <c r="C18">
        <v>8.5998422662672898</v>
      </c>
      <c r="D18">
        <v>0.72076420311714406</v>
      </c>
      <c r="E18" s="1">
        <f t="shared" ref="E18:E23" si="3">SUM(B18:D18)</f>
        <v>18.209964901728871</v>
      </c>
    </row>
    <row r="19" spans="1:11" x14ac:dyDescent="0.7">
      <c r="A19" s="10" t="s">
        <v>18</v>
      </c>
      <c r="B19">
        <v>46.775477960700997</v>
      </c>
      <c r="C19">
        <v>27.223591549295776</v>
      </c>
      <c r="D19">
        <v>3.4326530612244905</v>
      </c>
      <c r="E19" s="1">
        <f t="shared" si="3"/>
        <v>77.431722571221258</v>
      </c>
    </row>
    <row r="20" spans="1:11" x14ac:dyDescent="0.7">
      <c r="A20" s="10" t="s">
        <v>25</v>
      </c>
      <c r="B20">
        <v>1.4754286272380399</v>
      </c>
      <c r="C20">
        <v>0.1305877232994794</v>
      </c>
      <c r="D20">
        <v>12.75958832971391</v>
      </c>
      <c r="E20" s="1">
        <f t="shared" si="3"/>
        <v>14.36560468025143</v>
      </c>
    </row>
    <row r="21" spans="1:11" x14ac:dyDescent="0.7">
      <c r="A21" s="10" t="s">
        <v>26</v>
      </c>
      <c r="B21">
        <v>0.63717520833649111</v>
      </c>
      <c r="C21">
        <v>0.42393894526155163</v>
      </c>
      <c r="D21">
        <v>1.2130792911223945E-2</v>
      </c>
      <c r="E21" s="1">
        <f t="shared" si="3"/>
        <v>1.0732449465092666</v>
      </c>
      <c r="K21" s="1"/>
    </row>
    <row r="22" spans="1:11" x14ac:dyDescent="0.7">
      <c r="A22" s="10" t="s">
        <v>27</v>
      </c>
      <c r="B22">
        <v>1.1233886992650615</v>
      </c>
      <c r="C22">
        <v>0.18372897229926854</v>
      </c>
      <c r="D22">
        <v>1.5469674826452322</v>
      </c>
      <c r="E22" s="1">
        <f t="shared" si="3"/>
        <v>2.854085154209562</v>
      </c>
      <c r="G22" s="13" t="s">
        <v>30</v>
      </c>
      <c r="H22" s="6">
        <f>MIN(COUNTA(B3:D3),COUNTA(A5:A10))</f>
        <v>3</v>
      </c>
      <c r="I22" s="1" t="s">
        <v>38</v>
      </c>
    </row>
    <row r="23" spans="1:11" x14ac:dyDescent="0.7">
      <c r="A23" s="8" t="s">
        <v>20</v>
      </c>
      <c r="B23" s="11">
        <f>SUM(B16:B22)</f>
        <v>69.385252613035945</v>
      </c>
      <c r="C23" s="11">
        <f>SUM(C16:C22)</f>
        <v>48.06644525087443</v>
      </c>
      <c r="D23" s="11">
        <f>SUM(D16:D22)</f>
        <v>20.610318667726371</v>
      </c>
      <c r="E23" s="11">
        <f t="shared" si="3"/>
        <v>138.06201653163674</v>
      </c>
      <c r="G23" s="12" t="s">
        <v>31</v>
      </c>
      <c r="H23" s="7">
        <f>SQRT(E23/(E11*(H22-1)))</f>
        <v>0.31861605205357041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CF94-F0B8-448B-AC5C-F5C9D7BD7A84}">
  <dimension ref="A1:K23"/>
  <sheetViews>
    <sheetView workbookViewId="0">
      <selection activeCell="H23" sqref="H23"/>
    </sheetView>
  </sheetViews>
  <sheetFormatPr defaultRowHeight="17.649999999999999" x14ac:dyDescent="0.7"/>
  <cols>
    <col min="11" max="11" width="9" customWidth="1"/>
  </cols>
  <sheetData>
    <row r="1" spans="1:11" x14ac:dyDescent="0.7">
      <c r="A1" s="2" t="s">
        <v>37</v>
      </c>
      <c r="B1" s="2"/>
      <c r="C1" s="2"/>
      <c r="D1" s="2"/>
      <c r="E1" s="2"/>
      <c r="G1" s="2" t="s">
        <v>28</v>
      </c>
      <c r="H1" s="2"/>
      <c r="I1" s="2"/>
      <c r="J1" s="2"/>
      <c r="K1" s="2"/>
    </row>
    <row r="3" spans="1:11" x14ac:dyDescent="0.7">
      <c r="A3" s="9" t="s">
        <v>17</v>
      </c>
      <c r="B3" s="9" t="s">
        <v>21</v>
      </c>
      <c r="C3" s="9" t="s">
        <v>22</v>
      </c>
      <c r="D3" s="9" t="s">
        <v>23</v>
      </c>
      <c r="E3" s="9" t="s">
        <v>20</v>
      </c>
      <c r="G3" s="9" t="s">
        <v>17</v>
      </c>
      <c r="H3" s="9" t="s">
        <v>21</v>
      </c>
      <c r="I3" s="9" t="s">
        <v>22</v>
      </c>
      <c r="J3" s="9" t="s">
        <v>23</v>
      </c>
      <c r="K3" s="9" t="s">
        <v>20</v>
      </c>
    </row>
    <row r="4" spans="1:11" x14ac:dyDescent="0.7">
      <c r="A4" s="10" t="s">
        <v>40</v>
      </c>
      <c r="B4">
        <v>32</v>
      </c>
      <c r="C4">
        <v>42</v>
      </c>
      <c r="D4">
        <v>6</v>
      </c>
      <c r="E4" s="1">
        <f>SUM(B4:D4)</f>
        <v>80</v>
      </c>
      <c r="G4" s="10" t="s">
        <v>40</v>
      </c>
      <c r="H4">
        <f>$E4*B$11/$E$11</f>
        <v>31.647058823529413</v>
      </c>
      <c r="I4">
        <f t="shared" ref="I4:J4" si="0">$E4*C$11/$E$11</f>
        <v>41.764705882352942</v>
      </c>
      <c r="J4">
        <f t="shared" si="0"/>
        <v>6.5882352941176467</v>
      </c>
      <c r="K4" s="1">
        <f>SUM(H4:J4)</f>
        <v>80</v>
      </c>
    </row>
    <row r="5" spans="1:11" x14ac:dyDescent="0.7">
      <c r="A5" s="10" t="s">
        <v>24</v>
      </c>
      <c r="B5">
        <v>14</v>
      </c>
      <c r="C5">
        <v>65</v>
      </c>
      <c r="D5">
        <v>3</v>
      </c>
      <c r="E5" s="1">
        <f>SUM(B5:D5)</f>
        <v>82</v>
      </c>
      <c r="G5" s="10" t="s">
        <v>24</v>
      </c>
      <c r="H5">
        <f t="shared" ref="H5:H10" si="1">$E5*B$11/$E$11</f>
        <v>32.438235294117646</v>
      </c>
      <c r="I5">
        <f t="shared" ref="I5:I10" si="2">$E5*C$11/$E$11</f>
        <v>42.808823529411768</v>
      </c>
      <c r="J5">
        <f t="shared" ref="J5:J10" si="3">$E5*D$11/$E$11</f>
        <v>6.7529411764705882</v>
      </c>
      <c r="K5" s="1">
        <f>SUM(H5:J5)</f>
        <v>82</v>
      </c>
    </row>
    <row r="6" spans="1:11" x14ac:dyDescent="0.7">
      <c r="A6" s="10" t="s">
        <v>19</v>
      </c>
      <c r="B6">
        <v>26</v>
      </c>
      <c r="C6">
        <v>84</v>
      </c>
      <c r="D6">
        <v>7</v>
      </c>
      <c r="E6" s="1">
        <f t="shared" ref="E6:E11" si="4">SUM(B6:D6)</f>
        <v>117</v>
      </c>
      <c r="G6" s="10" t="s">
        <v>19</v>
      </c>
      <c r="H6">
        <f t="shared" si="1"/>
        <v>46.283823529411762</v>
      </c>
      <c r="I6">
        <f t="shared" si="2"/>
        <v>61.080882352941174</v>
      </c>
      <c r="J6">
        <f t="shared" si="3"/>
        <v>9.6352941176470583</v>
      </c>
      <c r="K6" s="1">
        <f t="shared" ref="K6:K11" si="5">SUM(H6:J6)</f>
        <v>117</v>
      </c>
    </row>
    <row r="7" spans="1:11" x14ac:dyDescent="0.7">
      <c r="A7" s="10" t="s">
        <v>18</v>
      </c>
      <c r="B7">
        <v>94</v>
      </c>
      <c r="C7">
        <v>21</v>
      </c>
      <c r="D7">
        <v>4</v>
      </c>
      <c r="E7" s="1">
        <f t="shared" si="4"/>
        <v>119</v>
      </c>
      <c r="G7" s="10" t="s">
        <v>18</v>
      </c>
      <c r="H7">
        <f t="shared" si="1"/>
        <v>47.075000000000003</v>
      </c>
      <c r="I7">
        <f t="shared" si="2"/>
        <v>62.125</v>
      </c>
      <c r="J7">
        <f t="shared" si="3"/>
        <v>9.8000000000000007</v>
      </c>
      <c r="K7" s="1">
        <f t="shared" si="5"/>
        <v>119</v>
      </c>
    </row>
    <row r="8" spans="1:11" x14ac:dyDescent="0.7">
      <c r="A8" s="10" t="s">
        <v>25</v>
      </c>
      <c r="B8">
        <v>28</v>
      </c>
      <c r="C8">
        <v>44</v>
      </c>
      <c r="D8">
        <v>17</v>
      </c>
      <c r="E8" s="1">
        <f t="shared" si="4"/>
        <v>89</v>
      </c>
      <c r="G8" s="10" t="s">
        <v>25</v>
      </c>
      <c r="H8">
        <f t="shared" si="1"/>
        <v>35.207352941176474</v>
      </c>
      <c r="I8">
        <f t="shared" si="2"/>
        <v>46.463235294117645</v>
      </c>
      <c r="J8">
        <f t="shared" si="3"/>
        <v>7.3294117647058821</v>
      </c>
      <c r="K8" s="1">
        <f t="shared" si="5"/>
        <v>89</v>
      </c>
    </row>
    <row r="9" spans="1:11" x14ac:dyDescent="0.7">
      <c r="A9" s="10" t="s">
        <v>26</v>
      </c>
      <c r="B9">
        <v>45</v>
      </c>
      <c r="C9">
        <v>48</v>
      </c>
      <c r="D9">
        <v>8</v>
      </c>
      <c r="E9" s="1">
        <f t="shared" si="4"/>
        <v>101</v>
      </c>
      <c r="G9" s="10" t="s">
        <v>26</v>
      </c>
      <c r="H9">
        <f t="shared" si="1"/>
        <v>39.954411764705881</v>
      </c>
      <c r="I9">
        <f t="shared" si="2"/>
        <v>52.727941176470587</v>
      </c>
      <c r="J9">
        <f t="shared" si="3"/>
        <v>8.3176470588235301</v>
      </c>
      <c r="K9" s="1">
        <f t="shared" si="5"/>
        <v>101</v>
      </c>
    </row>
    <row r="10" spans="1:11" x14ac:dyDescent="0.7">
      <c r="A10" s="10" t="s">
        <v>27</v>
      </c>
      <c r="B10">
        <v>30</v>
      </c>
      <c r="C10">
        <v>51</v>
      </c>
      <c r="D10">
        <v>11</v>
      </c>
      <c r="E10" s="1">
        <f t="shared" si="4"/>
        <v>92</v>
      </c>
      <c r="G10" s="10" t="s">
        <v>27</v>
      </c>
      <c r="H10">
        <f t="shared" si="1"/>
        <v>36.39411764705882</v>
      </c>
      <c r="I10">
        <f t="shared" si="2"/>
        <v>48.029411764705884</v>
      </c>
      <c r="J10">
        <f t="shared" si="3"/>
        <v>7.5764705882352938</v>
      </c>
      <c r="K10" s="1">
        <f t="shared" si="5"/>
        <v>92</v>
      </c>
    </row>
    <row r="11" spans="1:11" x14ac:dyDescent="0.7">
      <c r="A11" s="8" t="s">
        <v>20</v>
      </c>
      <c r="B11" s="11">
        <f>SUM(B4:B10)</f>
        <v>269</v>
      </c>
      <c r="C11" s="11">
        <f>SUM(C4:C10)</f>
        <v>355</v>
      </c>
      <c r="D11" s="11">
        <f>SUM(D4:D10)</f>
        <v>56</v>
      </c>
      <c r="E11" s="11">
        <f t="shared" si="4"/>
        <v>680</v>
      </c>
      <c r="G11" s="8" t="s">
        <v>20</v>
      </c>
      <c r="H11" s="11">
        <f>SUM(H4:H10)</f>
        <v>269</v>
      </c>
      <c r="I11" s="11">
        <f>SUM(I4:I10)</f>
        <v>355</v>
      </c>
      <c r="J11" s="11">
        <f>SUM(J4:J10)</f>
        <v>56.000000000000007</v>
      </c>
      <c r="K11" s="11">
        <f t="shared" si="5"/>
        <v>680</v>
      </c>
    </row>
    <row r="13" spans="1:11" x14ac:dyDescent="0.7">
      <c r="A13" s="2" t="s">
        <v>29</v>
      </c>
      <c r="B13" s="2"/>
      <c r="C13" s="2"/>
      <c r="D13" s="2"/>
      <c r="E13" s="2"/>
    </row>
    <row r="15" spans="1:11" x14ac:dyDescent="0.7">
      <c r="A15" s="9" t="s">
        <v>17</v>
      </c>
      <c r="B15" s="9" t="s">
        <v>21</v>
      </c>
      <c r="C15" s="9" t="s">
        <v>22</v>
      </c>
      <c r="D15" s="9" t="s">
        <v>23</v>
      </c>
      <c r="E15" s="9" t="s">
        <v>20</v>
      </c>
    </row>
    <row r="16" spans="1:11" x14ac:dyDescent="0.7">
      <c r="A16" s="10" t="s">
        <v>40</v>
      </c>
      <c r="B16">
        <f>(B4-H4)^2/H4</f>
        <v>3.9361469494860859E-3</v>
      </c>
      <c r="C16">
        <f t="shared" ref="C16:D16" si="6">(C4-I4)^2/I4</f>
        <v>1.3256006628003219E-3</v>
      </c>
      <c r="D16">
        <f t="shared" si="6"/>
        <v>5.252100840336129E-2</v>
      </c>
      <c r="E16" s="1">
        <f>SUM(B16:D16)</f>
        <v>5.7782756015647696E-2</v>
      </c>
    </row>
    <row r="17" spans="1:11" x14ac:dyDescent="0.7">
      <c r="A17" s="10" t="s">
        <v>24</v>
      </c>
      <c r="B17">
        <f t="shared" ref="B17:B22" si="7">(B5-H5)^2/H5</f>
        <v>10.480487538201427</v>
      </c>
      <c r="C17">
        <f t="shared" ref="C17:C22" si="8">(C5-I5)^2/I5</f>
        <v>11.503430193788263</v>
      </c>
      <c r="D17">
        <f t="shared" ref="D17:D22" si="9">(D5-J5)^2/J5</f>
        <v>2.0856937897110064</v>
      </c>
      <c r="E17" s="1">
        <f>SUM(B17:D17)</f>
        <v>24.069611521700697</v>
      </c>
    </row>
    <row r="18" spans="1:11" x14ac:dyDescent="0.7">
      <c r="A18" s="10" t="s">
        <v>19</v>
      </c>
      <c r="B18">
        <f t="shared" si="7"/>
        <v>8.8893584323444355</v>
      </c>
      <c r="C18">
        <f t="shared" si="8"/>
        <v>8.5998422662672898</v>
      </c>
      <c r="D18">
        <f t="shared" si="9"/>
        <v>0.72076420311714406</v>
      </c>
      <c r="E18" s="1">
        <f t="shared" ref="E18:E23" si="10">SUM(B18:D18)</f>
        <v>18.209964901728871</v>
      </c>
    </row>
    <row r="19" spans="1:11" x14ac:dyDescent="0.7">
      <c r="A19" s="10" t="s">
        <v>18</v>
      </c>
      <c r="B19">
        <f t="shared" si="7"/>
        <v>46.775477960700997</v>
      </c>
      <c r="C19">
        <f t="shared" si="8"/>
        <v>27.223591549295776</v>
      </c>
      <c r="D19">
        <f t="shared" si="9"/>
        <v>3.4326530612244905</v>
      </c>
      <c r="E19" s="1">
        <f t="shared" si="10"/>
        <v>77.431722571221258</v>
      </c>
    </row>
    <row r="20" spans="1:11" x14ac:dyDescent="0.7">
      <c r="A20" s="10" t="s">
        <v>25</v>
      </c>
      <c r="B20">
        <f t="shared" si="7"/>
        <v>1.4754286272380399</v>
      </c>
      <c r="C20">
        <f t="shared" si="8"/>
        <v>0.1305877232994794</v>
      </c>
      <c r="D20">
        <f t="shared" si="9"/>
        <v>12.75958832971391</v>
      </c>
      <c r="E20" s="1">
        <f t="shared" si="10"/>
        <v>14.36560468025143</v>
      </c>
    </row>
    <row r="21" spans="1:11" x14ac:dyDescent="0.7">
      <c r="A21" s="10" t="s">
        <v>26</v>
      </c>
      <c r="B21">
        <f t="shared" si="7"/>
        <v>0.63717520833649111</v>
      </c>
      <c r="C21">
        <f t="shared" si="8"/>
        <v>0.42393894526155163</v>
      </c>
      <c r="D21">
        <f t="shared" si="9"/>
        <v>1.2130792911223945E-2</v>
      </c>
      <c r="E21" s="1">
        <f t="shared" si="10"/>
        <v>1.0732449465092666</v>
      </c>
      <c r="K21" s="1"/>
    </row>
    <row r="22" spans="1:11" x14ac:dyDescent="0.7">
      <c r="A22" s="10" t="s">
        <v>27</v>
      </c>
      <c r="B22">
        <f t="shared" si="7"/>
        <v>1.1233886992650615</v>
      </c>
      <c r="C22">
        <f t="shared" si="8"/>
        <v>0.18372897229926854</v>
      </c>
      <c r="D22">
        <f t="shared" si="9"/>
        <v>1.5469674826452322</v>
      </c>
      <c r="E22" s="1">
        <f t="shared" si="10"/>
        <v>2.854085154209562</v>
      </c>
      <c r="G22" s="13" t="s">
        <v>30</v>
      </c>
      <c r="H22" s="6">
        <f>MIN(COUNTA(B3:D3),COUNTA(A5:A10))</f>
        <v>3</v>
      </c>
      <c r="I22" s="1" t="s">
        <v>38</v>
      </c>
    </row>
    <row r="23" spans="1:11" x14ac:dyDescent="0.7">
      <c r="A23" s="8" t="s">
        <v>20</v>
      </c>
      <c r="B23" s="11">
        <f>SUM(B16:B22)</f>
        <v>69.385252613035945</v>
      </c>
      <c r="C23" s="11">
        <f>SUM(C16:C22)</f>
        <v>48.06644525087443</v>
      </c>
      <c r="D23" s="11">
        <f>SUM(D16:D22)</f>
        <v>20.610318667726371</v>
      </c>
      <c r="E23" s="11">
        <f t="shared" si="10"/>
        <v>138.06201653163674</v>
      </c>
      <c r="G23" s="12" t="s">
        <v>31</v>
      </c>
      <c r="H23" s="7">
        <f>SQRT(E23/(E11*(H22-1)))</f>
        <v>0.31861605205357041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C871-23E7-4059-8972-10B4D997CB60}">
  <dimension ref="A1:F17"/>
  <sheetViews>
    <sheetView workbookViewId="0">
      <selection activeCell="B12" sqref="B12"/>
    </sheetView>
  </sheetViews>
  <sheetFormatPr defaultRowHeight="17.649999999999999" x14ac:dyDescent="0.7"/>
  <cols>
    <col min="1" max="1" width="11.3125" customWidth="1"/>
    <col min="2" max="3" width="10.625" customWidth="1"/>
  </cols>
  <sheetData>
    <row r="1" spans="1:6" x14ac:dyDescent="0.7">
      <c r="A1" s="2" t="s">
        <v>1</v>
      </c>
      <c r="B1" s="3"/>
      <c r="C1" s="3"/>
    </row>
    <row r="3" spans="1:6" x14ac:dyDescent="0.7">
      <c r="A3" s="4" t="s">
        <v>2</v>
      </c>
      <c r="B3" s="4" t="s">
        <v>10</v>
      </c>
      <c r="C3" s="4" t="s">
        <v>9</v>
      </c>
      <c r="E3" s="4" t="s">
        <v>12</v>
      </c>
      <c r="F3" s="4" t="s">
        <v>13</v>
      </c>
    </row>
    <row r="4" spans="1:6" x14ac:dyDescent="0.7">
      <c r="A4">
        <v>1</v>
      </c>
      <c r="B4">
        <v>1</v>
      </c>
      <c r="C4">
        <v>2</v>
      </c>
      <c r="E4">
        <v>1</v>
      </c>
      <c r="F4" t="s">
        <v>3</v>
      </c>
    </row>
    <row r="5" spans="1:6" x14ac:dyDescent="0.7">
      <c r="A5">
        <v>2</v>
      </c>
      <c r="B5">
        <v>2</v>
      </c>
      <c r="C5">
        <v>5</v>
      </c>
      <c r="E5">
        <v>2</v>
      </c>
      <c r="F5" t="s">
        <v>4</v>
      </c>
    </row>
    <row r="6" spans="1:6" x14ac:dyDescent="0.7">
      <c r="A6">
        <v>3</v>
      </c>
      <c r="B6">
        <v>5</v>
      </c>
      <c r="C6">
        <v>1</v>
      </c>
      <c r="E6">
        <v>3</v>
      </c>
      <c r="F6" t="s">
        <v>5</v>
      </c>
    </row>
    <row r="7" spans="1:6" x14ac:dyDescent="0.7">
      <c r="A7">
        <v>4</v>
      </c>
      <c r="B7">
        <v>4</v>
      </c>
      <c r="C7">
        <v>3</v>
      </c>
      <c r="E7">
        <v>4</v>
      </c>
      <c r="F7" t="s">
        <v>6</v>
      </c>
    </row>
    <row r="8" spans="1:6" x14ac:dyDescent="0.7">
      <c r="A8">
        <v>5</v>
      </c>
      <c r="B8">
        <v>3</v>
      </c>
      <c r="C8">
        <v>4</v>
      </c>
      <c r="E8">
        <v>5</v>
      </c>
      <c r="F8" t="s">
        <v>7</v>
      </c>
    </row>
    <row r="9" spans="1:6" x14ac:dyDescent="0.7">
      <c r="A9" s="7">
        <v>6</v>
      </c>
      <c r="B9" s="7">
        <v>6</v>
      </c>
      <c r="C9" s="7">
        <v>6</v>
      </c>
      <c r="E9" s="7">
        <v>6</v>
      </c>
      <c r="F9" s="7" t="s">
        <v>8</v>
      </c>
    </row>
    <row r="11" spans="1:6" x14ac:dyDescent="0.7">
      <c r="A11" s="5" t="s">
        <v>11</v>
      </c>
      <c r="B11" s="6">
        <f>CORREL(A4:A9,B4:B9)</f>
        <v>0.77142857142857146</v>
      </c>
      <c r="C11" s="6">
        <f>CORREL(A4:A9,C4:C9)</f>
        <v>0.54285714285714282</v>
      </c>
    </row>
    <row r="12" spans="1:6" x14ac:dyDescent="0.7">
      <c r="A12" s="8" t="s">
        <v>14</v>
      </c>
      <c r="B12" s="6" cm="1">
        <f t="array" ref="B12">1-6*SUM((A4:A9-B4:B9)^2)/(COUNT(A4:A9)*(COUNT(A4:A9)^2-1))</f>
        <v>0.77142857142857146</v>
      </c>
      <c r="C12" s="6" cm="1">
        <f t="array" ref="C12">1-6*SUM((A4:A9-C4:C9)^2)/(COUNT(A4:A9)*(COUNT(A4:A9)^2-1))</f>
        <v>0.54285714285714293</v>
      </c>
    </row>
    <row r="14" spans="1:6" x14ac:dyDescent="0.7">
      <c r="A14" t="s">
        <v>39</v>
      </c>
    </row>
    <row r="17" spans="2:2" x14ac:dyDescent="0.7">
      <c r="B17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順位相関（同順位がある場合）</vt:lpstr>
      <vt:lpstr>順位相関（同順位がある場合、完成例）</vt:lpstr>
      <vt:lpstr>連関係数</vt:lpstr>
      <vt:lpstr>連関係数 (完成例)</vt:lpstr>
      <vt:lpstr>連関係数 (スピルを使わない例)</vt:lpstr>
      <vt:lpstr>順位相関を求める（参考－定義通りに計算した例を含む）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Hiroshi Hayama</cp:lastModifiedBy>
  <dcterms:created xsi:type="dcterms:W3CDTF">2023-12-14T21:50:07Z</dcterms:created>
  <dcterms:modified xsi:type="dcterms:W3CDTF">2023-12-27T02:38:27Z</dcterms:modified>
</cp:coreProperties>
</file>