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klemke/Desktop/dashboard_app/assets/"/>
    </mc:Choice>
  </mc:AlternateContent>
  <xr:revisionPtr revIDLastSave="0" documentId="13_ncr:1_{FBD24657-8246-A74D-AF4A-95F43BA3DE1C}" xr6:coauthVersionLast="47" xr6:coauthVersionMax="47" xr10:uidLastSave="{00000000-0000-0000-0000-000000000000}"/>
  <bookViews>
    <workbookView xWindow="0" yWindow="500" windowWidth="25440" windowHeight="26760" firstSheet="2" activeTab="12" xr2:uid="{59C5AD2E-B3BC-44FE-AACA-789B535D1AD0}"/>
  </bookViews>
  <sheets>
    <sheet name="Sheet1" sheetId="1" state="hidden" r:id="rId1"/>
    <sheet name="Comparison Proposed by DR " sheetId="2" state="hidden" r:id="rId2"/>
    <sheet name="TO Do - May 12" sheetId="4" state="hidden" r:id="rId3"/>
    <sheet name="Sheet8" sheetId="8" state="hidden" r:id="rId4"/>
    <sheet name="NIH &amp; Grant Funding Impact" sheetId="10" r:id="rId5"/>
    <sheet name="NIH &amp; Funding Impact Summary" sheetId="19" r:id="rId6"/>
    <sheet name="Awards &amp; Recognitions" sheetId="9" r:id="rId7"/>
    <sheet name="Publications (ICite #)" sheetId="12" r:id="rId8"/>
    <sheet name="Publication Impact" sheetId="15" r:id="rId9"/>
    <sheet name="Innovation &amp; Commercialization" sheetId="16" r:id="rId10"/>
    <sheet name="Innov. &amp; Commer. Summary" sheetId="20" r:id="rId11"/>
    <sheet name="Companies" sheetId="18" r:id="rId12"/>
    <sheet name="Companies Summary" sheetId="21" r:id="rId13"/>
  </sheets>
  <definedNames>
    <definedName name="_xlnm._FilterDatabase" localSheetId="11" hidden="1">Companies!$C$1:$C$42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5" l="1" a="1"/>
  <c r="G17" i="15" s="1"/>
  <c r="G12" i="15"/>
  <c r="G7" i="15"/>
  <c r="G2" i="15"/>
  <c r="F17" i="15"/>
  <c r="F12" i="15"/>
  <c r="F7" i="15"/>
  <c r="F2" i="15"/>
  <c r="L2" i="12"/>
  <c r="L3" i="12"/>
  <c r="L4" i="12"/>
  <c r="L5" i="12"/>
  <c r="J17" i="2"/>
  <c r="J15" i="2"/>
  <c r="J14" i="2"/>
  <c r="J13" i="2"/>
  <c r="J12" i="2"/>
  <c r="J11" i="2"/>
  <c r="J10" i="2"/>
  <c r="J9" i="2"/>
  <c r="M14" i="2"/>
  <c r="M11" i="2"/>
  <c r="M9" i="2"/>
  <c r="M10" i="2"/>
  <c r="J8" i="2"/>
  <c r="M8" i="2" s="1"/>
  <c r="J16" i="2"/>
  <c r="J31" i="2"/>
  <c r="C16" i="2"/>
  <c r="C18" i="2" s="1"/>
  <c r="J32" i="2"/>
  <c r="J30" i="2" s="1"/>
  <c r="N21" i="2"/>
  <c r="M29" i="2"/>
  <c r="M28" i="2"/>
  <c r="M27" i="2"/>
  <c r="M26" i="2"/>
  <c r="M25" i="2"/>
  <c r="M24" i="2"/>
  <c r="M23" i="2"/>
  <c r="M13" i="2"/>
  <c r="M12" i="2"/>
  <c r="M6" i="2"/>
  <c r="C29" i="1"/>
  <c r="C31" i="1" s="1"/>
  <c r="M30" i="2" l="1"/>
  <c r="N30" i="2"/>
  <c r="N6" i="2"/>
  <c r="M7" i="2"/>
  <c r="N7" i="2" s="1"/>
  <c r="M21" i="2"/>
  <c r="M22" i="2" s="1"/>
  <c r="N22" i="2" l="1"/>
  <c r="N15" i="2" l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<sst xmlns="http://schemas.openxmlformats.org/spreadsheetml/2006/main" count="2038" uniqueCount="548">
  <si>
    <t>Real time data access</t>
  </si>
  <si>
    <t>100% web based</t>
  </si>
  <si>
    <t>Simple annual subsciption</t>
  </si>
  <si>
    <t>Configurable</t>
  </si>
  <si>
    <t>Scalable in Size</t>
  </si>
  <si>
    <t>Scaleable in Regions</t>
  </si>
  <si>
    <t>Language Support</t>
  </si>
  <si>
    <t>Initial Phase</t>
  </si>
  <si>
    <t>Design Phase</t>
  </si>
  <si>
    <t>Build Prototype / Development</t>
  </si>
  <si>
    <t>- Month 2</t>
  </si>
  <si>
    <t>- Month 3</t>
  </si>
  <si>
    <t>Testing / Optimization</t>
  </si>
  <si>
    <t>Monthly Project Cost</t>
  </si>
  <si>
    <t>Deployment</t>
  </si>
  <si>
    <t>Damon Runyon Benefits</t>
  </si>
  <si>
    <t>Sophia Benefits</t>
  </si>
  <si>
    <t>Technology Standards</t>
  </si>
  <si>
    <t>Date/Time Regional Support</t>
  </si>
  <si>
    <t>Currency Regional Support</t>
  </si>
  <si>
    <t>Live Metrics Dashbaords</t>
  </si>
  <si>
    <t>Goal of Meeting</t>
  </si>
  <si>
    <t>Agree on pricing model</t>
  </si>
  <si>
    <t>Agree on timing of delivery</t>
  </si>
  <si>
    <t>Agree on Licensing model</t>
  </si>
  <si>
    <t>Agree on long term costs</t>
  </si>
  <si>
    <t>Share metrics with Donors</t>
  </si>
  <si>
    <t>First in Industry to:</t>
  </si>
  <si>
    <t>Use a web based tool to monitor Awardees</t>
  </si>
  <si>
    <t>Track awardees success in real time</t>
  </si>
  <si>
    <t>End User Training</t>
  </si>
  <si>
    <t>Optimization</t>
  </si>
  <si>
    <t>Monthly Cost</t>
  </si>
  <si>
    <t>Month</t>
  </si>
  <si>
    <t>Description of Deliverable</t>
  </si>
  <si>
    <t>Total Cost</t>
  </si>
  <si>
    <t>Longevity</t>
  </si>
  <si>
    <t>Commercial product has lower costs</t>
  </si>
  <si>
    <t>Commercial product has more input for improvement</t>
  </si>
  <si>
    <t>Commercial product has more support resources</t>
  </si>
  <si>
    <t>Increase donor funds based on data</t>
  </si>
  <si>
    <t>First to market in an underserved industry</t>
  </si>
  <si>
    <t>Annual Cost Locked in for year #2 And Year #3 at $5,000 Per Month which we belive represents a 50% discount on future pricing</t>
  </si>
  <si>
    <t>Have a great client in DR to validate product decisions</t>
  </si>
  <si>
    <t>Rich Klemke, PHD, 30+ years writing research grants</t>
  </si>
  <si>
    <t>Jeff Gerardi, 30+ years developing software platforms</t>
  </si>
  <si>
    <t>Kyra Klembe, 5+ years supporting, training and marketing software</t>
  </si>
  <si>
    <t>Partnership</t>
  </si>
  <si>
    <t>True partnership, both sides win</t>
  </si>
  <si>
    <t>Damon Runyon donating development fees</t>
  </si>
  <si>
    <t>Sophia Donating time and expertise to the project:</t>
  </si>
  <si>
    <t>Goal is to make Damon Runyon a client for life</t>
  </si>
  <si>
    <t xml:space="preserve">Total </t>
  </si>
  <si>
    <t xml:space="preserve">Payment for DR </t>
  </si>
  <si>
    <t xml:space="preserve">Our Initial Cost Monthly </t>
  </si>
  <si>
    <t xml:space="preserve">Month </t>
  </si>
  <si>
    <t>Company Money</t>
  </si>
  <si>
    <t xml:space="preserve">Total Owed to to Development </t>
  </si>
  <si>
    <t xml:space="preserve">Total DR </t>
  </si>
  <si>
    <t>N/A</t>
  </si>
  <si>
    <t xml:space="preserve">Provided by Developers </t>
  </si>
  <si>
    <t>Proposed by DR</t>
  </si>
  <si>
    <t xml:space="preserve"> 9 Payments of $15,000 vs $15,500 Comparison </t>
  </si>
  <si>
    <t xml:space="preserve">TO-DO </t>
  </si>
  <si>
    <t>Award Start Date</t>
  </si>
  <si>
    <t>Award End Date</t>
  </si>
  <si>
    <t>Omar Abdel-Wahab, MD</t>
  </si>
  <si>
    <t>Catherine J. Wu, MD</t>
  </si>
  <si>
    <t>Nathanael S. Gray, PhD</t>
  </si>
  <si>
    <t>Feng Zhang, PhD</t>
  </si>
  <si>
    <t>Scientist Name</t>
  </si>
  <si>
    <t xml:space="preserve">Metrics/Data for May 12 Meeting </t>
  </si>
  <si>
    <t xml:space="preserve">Slides w/ above for May 12 Meeting </t>
  </si>
  <si>
    <t>Draft of the agreement/contract
Talk with Lawyers??</t>
  </si>
  <si>
    <t xml:space="preserve">SOPHIA Trademarked? </t>
  </si>
  <si>
    <t xml:space="preserve">Corporation Set-up </t>
  </si>
  <si>
    <t>Jeff</t>
  </si>
  <si>
    <t>Kyra</t>
  </si>
  <si>
    <t xml:space="preserve">Kyra </t>
  </si>
  <si>
    <t xml:space="preserve">Jeff </t>
  </si>
  <si>
    <t>If Possible, create a manual dashboard (still images for them to show the board)</t>
  </si>
  <si>
    <t>Rich</t>
  </si>
  <si>
    <t xml:space="preserve">Scrape Data- 4 scientists provided </t>
  </si>
  <si>
    <t xml:space="preserve">Rich </t>
  </si>
  <si>
    <t>Provide scraped data in excel to KK</t>
  </si>
  <si>
    <t>Weighted RCR</t>
  </si>
  <si>
    <t>Avg APT</t>
  </si>
  <si>
    <t>Cited by Clin</t>
  </si>
  <si>
    <t>Sum of Avg APT</t>
  </si>
  <si>
    <t>Row Labels</t>
  </si>
  <si>
    <t>Grand Total</t>
  </si>
  <si>
    <t>Sum of Cited by Clin</t>
  </si>
  <si>
    <t>Sum of Weighted RCR</t>
  </si>
  <si>
    <t xml:space="preserve">Sum of Mean RCR </t>
  </si>
  <si>
    <t xml:space="preserve">Sum of Pubs Per Year </t>
  </si>
  <si>
    <t xml:space="preserve">Sum of Total Pubs </t>
  </si>
  <si>
    <t xml:space="preserve">Sum of Mean Cites per Year </t>
  </si>
  <si>
    <t>Awards</t>
  </si>
  <si>
    <t>Time to First NIH Grant (Post-Damon Runyon Award)</t>
  </si>
  <si>
    <t>Total Federal Funding (NIH only) Dollars Secured (Post-Damon Runyon Award)</t>
  </si>
  <si>
    <t>Count of New NIH Grants (Post-Damon Runyon Award) (ie total projects)</t>
  </si>
  <si>
    <t>Administering Institute/Center</t>
  </si>
  <si>
    <t>NCI, NIAID</t>
  </si>
  <si>
    <t xml:space="preserve">	44</t>
  </si>
  <si>
    <t>NCI, NHLBI</t>
  </si>
  <si>
    <t>NCI, NHLBI, NIDDK</t>
  </si>
  <si>
    <t>Feng Zhang, PhD*</t>
  </si>
  <si>
    <t>NIEHS,NHLBI, NIBIB, NCI, NIGMS, NHGRI, NINDS, NIMH, NEI, NIDDK, FIC, NLM, NIAID, NIDA, OD</t>
  </si>
  <si>
    <t>5 mo</t>
  </si>
  <si>
    <t>6 mo</t>
  </si>
  <si>
    <t>First Grant Awarded (Post-Damon Runyon Award)</t>
  </si>
  <si>
    <t>RO1</t>
  </si>
  <si>
    <t>R01</t>
  </si>
  <si>
    <t xml:space="preserve"> </t>
  </si>
  <si>
    <t>Count of Pubs in top 10%</t>
  </si>
  <si>
    <t>% of pubs in Top 10%</t>
  </si>
  <si>
    <t>Patent #</t>
  </si>
  <si>
    <t>Methods of Detection and Treatment of Acute Promyelocytic Leukemia (APL)</t>
  </si>
  <si>
    <t>Newcastle Disease Viruses and Uses Thereof</t>
  </si>
  <si>
    <t>T32CA009207</t>
  </si>
  <si>
    <t>P50CA101942</t>
  </si>
  <si>
    <t>METHODS FOR UPREGULATING IMMUNE RESPONSES USING COMBINATIONS OF ANTI-RGMb AND ANTI-PD-1 AGENTS</t>
  </si>
  <si>
    <t>METHODS FOR TREATING CANCER</t>
  </si>
  <si>
    <t>ANTI-PHOSPHOTYROSINYLATED PROGRAMMED DEATH 1 (PD-1) MONOCLONAL ANTIBODIES, METHODS OF MAKING AND METHODS OF USING THEREOF</t>
  </si>
  <si>
    <t>BIOMARKERS PREDICTIVE OF ANTI-IMMUNE CHECKPOINT RESPONSE</t>
  </si>
  <si>
    <t>R01CA155010</t>
  </si>
  <si>
    <t>METHODS FOR CHARACTERIZING BLADDER CANCER</t>
  </si>
  <si>
    <t>COMBINATION THERAPY WITH NEOANTIGEN VACCINE</t>
  </si>
  <si>
    <t>POLYMORPHIC GENE TYPING AND SOMATIC CHANGE DETECTION USING SEQUENCING DATA</t>
  </si>
  <si>
    <t>METHODS FOR PROFILING THE T CELL REPERTOIRE</t>
  </si>
  <si>
    <t>Core Patent #</t>
  </si>
  <si>
    <t>P01CA154303</t>
  </si>
  <si>
    <t>Allosteric degraders of the epidermal growth factor receptor tyrosine kinase (EGFR)</t>
  </si>
  <si>
    <t>Allosteric inhibitors of drug resistant form of the Epidermal Growth Factor Receptor Tyrosine Kinase (EGFR)</t>
  </si>
  <si>
    <t>BIFUNCTIONAL MOLECULES FOR DEGRADATION OF EGFR AND METHODS OF USE</t>
  </si>
  <si>
    <t>INHIBITORS OF EGFR AND/OR HER2 AND METHODS OF USE</t>
  </si>
  <si>
    <t>Inhibitors of EGFR and Methods of Use Thereof</t>
  </si>
  <si>
    <t>Irreversible inhibitors of drug resistant form of the Epidermal Growth Factor Receptor Tyrosine Kinase (EGFR)</t>
  </si>
  <si>
    <t>MODULATING dsRNA EDITING, SENSING, AND METABOLISM TO INCREASE TUMOR IMMUNITY AND IMPROVE THE EFFICACY OF CANCER IMMUNOTHERAPY AND/OR MODULATORS OF INTRATUMORAL INTERFERON</t>
  </si>
  <si>
    <t>NOVEL PYRIMIDINES AS EGFR INHIBITORS AND METHODS OF TREATING DISORDERS</t>
  </si>
  <si>
    <t>TUMOR SUPPRESSOR AND ONCOGENE BIOMARKERS PREDICTIVE OF ANTI-IMMUNE CHECKPOINT INHIBITOR RESPONSE</t>
  </si>
  <si>
    <t>P30CA006516</t>
  </si>
  <si>
    <t>1,2 benzoquinones</t>
  </si>
  <si>
    <t>A Genomic Predictor of Chemotherapy Response</t>
  </si>
  <si>
    <t>A METHOD FOR DETECTION OF ALTERNATIONS IN THE DNA MISMATCH REPAIR PATHWAY</t>
  </si>
  <si>
    <t>ACID-CLEAVABLE COMPOUND</t>
  </si>
  <si>
    <t>ANTI-CANCER COMPOSITION &amp;amp;amp;amp; METHOD FEATURING CYANINE DYES</t>
  </si>
  <si>
    <t>ANTI-CANCER COMPOSITION AND METHOD FEATURING CYANINE DYES</t>
  </si>
  <si>
    <t>Antibody to Latent Membrane Proteins and Uses Thereof</t>
  </si>
  <si>
    <t>COMPOSITIONS AND METHODS FOR INHIBITION OF MICA/B SHEDDING</t>
  </si>
  <si>
    <t>Cell-Delivery Agent</t>
  </si>
  <si>
    <t>Glycosylated Modified Primate Lentivirus Envelope Polypeptides</t>
  </si>
  <si>
    <t>HETEROAROMATIC COMPOUNDS USEFUL FOR THE TREATMENT OF PROLIFERATIVE DISEASES</t>
  </si>
  <si>
    <t>Infectious Pseudotyped Lentiviral Vectors Lacking Matrix Protein and Uses thereof</t>
  </si>
  <si>
    <t>Irreversible inhibitors of Cyclin-Dependent Kinase 7 (CDK7)</t>
  </si>
  <si>
    <t>METHODS FOR PREDICTING ANTI-CANCER RESPONSE</t>
  </si>
  <si>
    <t>MISMATCH REPAIR GENES, GENE PRODUCTS, AND USES THEREFOR</t>
  </si>
  <si>
    <t>Method of using SFV Hutat2 in Intracellular Targeting Generation of LN-HSFVTAT Packaging Cell Lines</t>
  </si>
  <si>
    <t>Methods for Predicting Anti-Cancer Response</t>
  </si>
  <si>
    <t>N-TRIFLUOROACETYLADRIAMYCIN-14-ALKANOATES AND THERAPEUTIC COMPOSITIONS CONTAINING SAME</t>
  </si>
  <si>
    <t>Stabilized Primate Lentivirus Envelope Glycoproteins</t>
  </si>
  <si>
    <t>Compositions and Methods for Multiplexed Quantitative Analysis of Cell Lineages</t>
  </si>
  <si>
    <t>Imaging tumor pyruvate kinase M2 (PKM2) expression by positron emission tomography</t>
  </si>
  <si>
    <t>R01AI095499</t>
  </si>
  <si>
    <t>SUBSTITUTED HETEROCYCLIC COMPUNDS FOR TREATING OR PREVENTING VIRAL INFECTIONS</t>
  </si>
  <si>
    <t>A Mutation in MYD88 (L265P) Supports the survival of lymphoplasmacytic cells by activation Of Burton tyrosine in Waldenstrom macroglobulinemia</t>
  </si>
  <si>
    <t>Fused 2-Aminothiazole Compounds</t>
  </si>
  <si>
    <t>Fused Heterocyclic Compounds and Their Uses</t>
  </si>
  <si>
    <t>Irreversible inhibitors of wild type and mutant forms of EGFR, FGFR, ALK, and ROS</t>
  </si>
  <si>
    <t>KINASE INHIBITORS FOR THE TREATMENT OF DISEASE</t>
  </si>
  <si>
    <t>Kinase Inhibitors for the Treatment of Disease</t>
  </si>
  <si>
    <t>Methods to Treat Lymphoplasmacytic Lymphoma</t>
  </si>
  <si>
    <t>TYPE II RAF KINASE INHIBITORS</t>
  </si>
  <si>
    <t>Type II Raf Kinase Inhibitors</t>
  </si>
  <si>
    <t>INHIBITORS OF ALK AND SRPK AND METHODS OF USE</t>
  </si>
  <si>
    <t>LRRK2 INHIBITORS AND METHODS OF MAKING AND USING THE SAME</t>
  </si>
  <si>
    <t>SUBSTITUTED 6,11-DIHYDRO-5H-BENZO[B]CARBAZOLES AS INHIBITORS OF ALK AND SRPK</t>
  </si>
  <si>
    <t>R01CA179483</t>
  </si>
  <si>
    <t>Combination Therapy of Transcription Inhibitors and Kinase Inhibitors</t>
  </si>
  <si>
    <t>DEGRADATION OF CYCLIN-DEPENDENT KINASE 4/6 (CDK4/6) BY CONJUGATION OF CDK4/6 INHIBITORS WITH E3 LIGASE LIGAND AND METHODS OF USE</t>
  </si>
  <si>
    <t>DEGRADATION OF CYCLIN-DEPENDENT KINASE 8 (CDK8) BY CONJUGATION OF CDK8 INHIBITORS WITH E3 LIGASE LIGAND AND METHODS OF USE</t>
  </si>
  <si>
    <t>DEGRADATION OF CYCLIN-DEPENDENT KINASE 9 (CDK9) BY CONJUGATION OF CDK9 INHIBITORS WITH E3 LIGASE LIGAND AND METHODS OF USE</t>
  </si>
  <si>
    <t>INHIBITORS OF CYCLIN-DEPENDENT KINASE 12 (CDK12) AND USES THEREOF</t>
  </si>
  <si>
    <t>INHIBITORS OF CYCLIN-DEPENDENT KINASES</t>
  </si>
  <si>
    <t>INHIBITORS OF CYCLINDEPENDENT KINASE 12_x000D_
(CDK12) AND USES THEREOF</t>
  </si>
  <si>
    <t>Inhibitors of Cyclin-Dependent Kinase 7 (CDK7)</t>
  </si>
  <si>
    <t>Irreversible inhibitors of Cyclin-Dependent Kinase 12 (CDK12)</t>
  </si>
  <si>
    <t>R01CA182736</t>
  </si>
  <si>
    <t>Compounds for MALT1 Degradation</t>
  </si>
  <si>
    <t>MALT1 INHIBITORS AND USES THEREOF</t>
  </si>
  <si>
    <t>R01CA197329</t>
  </si>
  <si>
    <t>4,6-PYRIMIDINYLENE DERIVATIVES AND USES THEREOF</t>
  </si>
  <si>
    <t>FUSED BICYCLIC PYRIMIDINE DERIVATIVES AND USES THEREOF</t>
  </si>
  <si>
    <t>R01CA201049</t>
  </si>
  <si>
    <t>INHIBITORS OF EGFR AND METHODS OF USE THEREOF</t>
  </si>
  <si>
    <t>R56AI095499</t>
  </si>
  <si>
    <t>T32CA009361</t>
  </si>
  <si>
    <t>Compositions and Methods for Treating Cancer</t>
  </si>
  <si>
    <t>METHODS FOR TREATING PTEN DEFICIENT EPITHELIAL CANCERS USING A COMBINATION OF ANTI-PI3KBETA AND ANTI-IMMUNE CHECKPOINT AGENTS</t>
  </si>
  <si>
    <t>Methods and Compositions for Diagnosing and Predicting the Behavior of Cancer</t>
  </si>
  <si>
    <t>U54AI057159</t>
  </si>
  <si>
    <t>COMPOSITIONS AND METHODS FOR INHIBITING VIRAL ENTRY</t>
  </si>
  <si>
    <t>Compounds for Modulating TLR2</t>
  </si>
  <si>
    <t>Detoxified Endotoxin Immunogenic Compositions and Uses Thereof</t>
  </si>
  <si>
    <t>Fluorescent Proteins and Related Methods and Compositions</t>
  </si>
  <si>
    <t>HOST TARGETED INHIBITORS OF DENGUE VIRUS AND OTHER VIRUSES</t>
  </si>
  <si>
    <t>Inhibitors of Enveloped Virus Infectivity</t>
  </si>
  <si>
    <t>METHODS OF DIAGNOSING INFECTIOUS DISEASE PATHOGENS AND THEIR DRUG SENSITIVITY</t>
  </si>
  <si>
    <t>METHODS, COMPOSITIONS AND KITS FOR TREATING A SUBJECT USING A RECOMBINANT HETEROMULTIMERIC NEUTRALIZING BINDING PROTEIN</t>
  </si>
  <si>
    <t>Methods and Compounds for Antimicrobial Intervention</t>
  </si>
  <si>
    <t>Methods and assays for treating filoviridae infections</t>
  </si>
  <si>
    <t>Methods and systems for multi-antibody therapies</t>
  </si>
  <si>
    <t>Methods for Promoting, Inhibiting and Detecting Toxin Entry into Cells</t>
  </si>
  <si>
    <t>Methods, compositions and kits for treating a subject using a recombinant heteromultimeric neutralizing binding protein</t>
  </si>
  <si>
    <t>Methods, compositions and kits for treating a subject using a recombinant neutralizing binding protein</t>
  </si>
  <si>
    <t>Natural Product Antibiotics and Analogs Thereof</t>
  </si>
  <si>
    <t>PROTEIN MATRIX VACCINES AND RELATED METHODS OF MAKING AND ADMINISTERING SUCH VACCINES</t>
  </si>
  <si>
    <t>Poxvirus Methods and Compositions</t>
  </si>
  <si>
    <t>Protein capsular matrix vaccine</t>
  </si>
  <si>
    <t>ROSEOBACTICIDES AND USES THEREOF</t>
  </si>
  <si>
    <t>Rapid phenotypic diagnosis of pathogens and drug resistance using transcriptional expression signatures</t>
  </si>
  <si>
    <t>SMALL MOLECULE INHIBITORS OF EBOLA AND LASSA FEVER  VIRUSES</t>
  </si>
  <si>
    <t>Small molecule inhibitors of Ebola virus entry</t>
  </si>
  <si>
    <t>TRNA SYNTHETASE INHIBITORS</t>
  </si>
  <si>
    <t>Type III Secretion Inhibitors, Analogs and Uses Thereof</t>
  </si>
  <si>
    <t>VHH BASED BINDING ANTIBODIES FOR ANTHRAX AND BOTULINUM TOXINS AND METHODS OF MAKING AND USING THEREFOR</t>
  </si>
  <si>
    <t>Viral/Bacterial Toxin Polypeptides and Methods of Using Same</t>
  </si>
  <si>
    <t>U54CA156732</t>
  </si>
  <si>
    <t>DIHYDROPTERIDINONE DERIVATIVES AND USES THEREOF</t>
  </si>
  <si>
    <t>Diazepine Derivatives and UsesThereof</t>
  </si>
  <si>
    <t>INHIBITORS OF TRANSCRIPTION FACTORS AND USES THEREOF</t>
  </si>
  <si>
    <t>DP1HL141201</t>
  </si>
  <si>
    <t>CRISPR EFFECTOR SYSTEM BASED CORONAVIRUS DIAGNOSTICS</t>
  </si>
  <si>
    <t>CRISPR-ASSOCIATED TRANSPOSASE SYSTEMS AND METHODS OF USE THEREOF</t>
  </si>
  <si>
    <t>NOVEL TYPE V CRISPR-CAS SYSTEMS AND USE THEREOF</t>
  </si>
  <si>
    <t>RAPID DIAGNOSTICS</t>
  </si>
  <si>
    <t>TARGET RECOGNITION MOTIFS AND USES THEREOF</t>
  </si>
  <si>
    <t>DP1MH100706</t>
  </si>
  <si>
    <t>CELL SORTING</t>
  </si>
  <si>
    <t>COMPOSITIONS AND METHODS OF USE OF CRISPR-CAS SYSTEMS IN NUCLEOTIDE REPEAT DISORDERS</t>
  </si>
  <si>
    <t>CPF1 COMPLEXES WITH REDUCED INDEL ACTIVITY</t>
  </si>
  <si>
    <t>CRISPR EFFECTOR SYSTEM BASED DIAGNOSTICS</t>
  </si>
  <si>
    <t>CRISPR EFFECTOR SYSTEM BASED DIAGNOSTICS FOR MALARIA DETECTION</t>
  </si>
  <si>
    <t>CRISPR ENZYME MUTATIONS REDUCING OFF-TARGET EFFECTS</t>
  </si>
  <si>
    <t>CRISPR Effector System Based Diagnostics</t>
  </si>
  <si>
    <t>CRISPR Enzyme Mutations Reducing Off-Target Effects</t>
  </si>
  <si>
    <t>CRISPR-CAS COMPONENT SYSTEMS, METHODS AND COMPOSITIONS FOR SEQUENCE MANIPULATION</t>
  </si>
  <si>
    <t>CRISPR-CAS Component Systems, Methods and Compositions for Sequence Manipulation</t>
  </si>
  <si>
    <t>CRISPR-CAS Nickase Systems, Methods and Compositions for Sequence Manipulation in Eukaryotes</t>
  </si>
  <si>
    <t>CRISPR-CAS SYSTEMS AND METHODS FOR ALTERING EXPRESSION OF GENE PRODUCTS, STRUCTURAL INFORMATION AND INDUCIBLE MODULAR CAS ENZYMES</t>
  </si>
  <si>
    <t>CRISPR-CAS SYSTEMS, CRYSTAL STRUCTURE AND USES THEREOF</t>
  </si>
  <si>
    <t>CRISPR-CAS Systems and Methods for Altering Expession of Gene Products, Structed Information and Inductible Modular CAS Enzymes</t>
  </si>
  <si>
    <t>CRISPR-Cas Component Systems, Methods and Compositions for Sequence Manipulation</t>
  </si>
  <si>
    <t>CRISPR-Cas Systems and Methods for Altering Expression of Gene Products</t>
  </si>
  <si>
    <t>DELIVERY AND USE OF THE CRISPR-CAS SYSTEMS, VECTORS AND COMPOSITIONS FOR HEPATIC TARGETING AND THERAPY</t>
  </si>
  <si>
    <t>DELIVERY, ENGINEERING AND OPTIMIZATION OF SYSTEMS, METHODS AND COMPOSITIONS FOR SEQUENCE MANIPULATION AND THERAPEUTIC APPLICATIONS</t>
  </si>
  <si>
    <t>DELIVERY, ENGINEERING AND OPTIMIZATION OF TANDEM GUIDE SYSTEMS, METHODS AND COMPOSITIONS FOR SEQUENCE MANIPULATION</t>
  </si>
  <si>
    <t>DELIVERY, USE AND THERAPEUTIC APPLICATIONS OF THE CRISPR-CAS SYSTEMS AND COMPOSITIONS FOR GENOME EDITING</t>
  </si>
  <si>
    <t>DELIVERY, USE AND THERAPEUTIC APPLICATIONS OF THE CRISPR-CAS SYSTEMS AND COMPOSITIONS FOR MODELING COMPETITION OF MULTIPLE CANCER MUTATIONS IN VIVO</t>
  </si>
  <si>
    <t>DELIVERY, USE AND THERAPEUTIC APPLICATIONS OF THE CRISPR-CAS SYSTEMS AND COMPOSITIONS FOR TARGETING DISORDERS AND DISEASES USING VIRAL COMPONENTS</t>
  </si>
  <si>
    <t>DEVICES FOR CRISPR EFFECTOR SYSTEM BASED DIAGNOSTICS</t>
  </si>
  <si>
    <t>DNA MICROSCOPY METHODS</t>
  </si>
  <si>
    <t>ENGINEERING AND OPTIMIZATION OF SYSTEMS, METHODS AND COMPOSITIONS FOR SEQUENCE MANIPULATION WITH FUNCTIONAL DOMAINS</t>
  </si>
  <si>
    <t>ENGINEERING AND OPTIMIZATION OF SYSTEMS, METHODS, ENZYMES AND GUIDE SCAFFOLDS OF CAS9 ORTHOLOGS AND VARIANTS FOR SEQUENCE MANIPULATION</t>
  </si>
  <si>
    <t>ESCORTED AND FUNCTIONALIZED GUIDES FOR CRISPR-CAS SYSTEMS</t>
  </si>
  <si>
    <t>Engineering and Optimization of Improved Systems, Methods, and Enzyme Compositions for Sequence Manipulation</t>
  </si>
  <si>
    <t>Engineering and Optimization of Systems, Methods, and Compositions for Sequence Manipulation with Functional Domains</t>
  </si>
  <si>
    <t>Engineering of Systems, Methods, and Optimized Compositions for Sequence Manipulation</t>
  </si>
  <si>
    <t>FUNCTIONAL GENOMICS USING CRISPR-CAS SYSTEMS FOR SATURATING MUTAGENESIS OF NON-CODING ELEMENTS, COMPOSITIONS, METHODS, LIBRARIES AND APPLICATIONS THEREOF</t>
  </si>
  <si>
    <t>FUNCTIONAL GENOMICS USING CRISPR-CAS SYSTEMS, COMPOSITIONS, METHODS, SCREENS AND APPLICATIONS THEREOF</t>
  </si>
  <si>
    <t>FUNCTIONAL SCREENING WITH OPTIMIZED FUNCTIONAL CRISPR-CAS SYSTEMS</t>
  </si>
  <si>
    <t>METHODS FOR IDENTIFICATION AND MODIFICATION OF LNCRNA ASSOCIATED WITH TARGET GENOTYPES AND PHENOTYPES</t>
  </si>
  <si>
    <t>METHODS FOR IDENTIFYING NOVEL GENE EDITING ELEMENTS</t>
  </si>
  <si>
    <t>METHODS, MODELS, SYSTEMS, AND APPARATUS FOR IDENTIFYING TARGET SEQUENCES FOR CAS ENZYMES OR CRISPR-CAS SYSTEMS FOR TARGET SEQUENCES AND CONVEYING RESULTS THEREOF</t>
  </si>
  <si>
    <t>MULTI-EFFECTOR CRISPR BASED DIAGNOSTIC SYSTEMS</t>
  </si>
  <si>
    <t>NOVEL CAS13B ORTHOLOGUES CRISPR ENZYMES AND SYSTEMS</t>
  </si>
  <si>
    <t>NOVEL CRISPR ENZYMES AND SYSTEMS</t>
  </si>
  <si>
    <t>NOVEL TYPE VI CRISPR ORTHOLOGS AND SYSTEMS</t>
  </si>
  <si>
    <t>NUCLEOTIDE-SPECIFIC RECOGNITION SEQUENCES FOR DESIGNER TAL EFFECTORS</t>
  </si>
  <si>
    <t>Nucleotide-Specific Recognition Sequences for Designer TAL Effectors</t>
  </si>
  <si>
    <t>OPTIMIZED CRISPR-CAS DOUBLE NICKASE SYSTEMS, METHODS AND COMPOSITIONS FOR SEQUENCE MANIPULATION</t>
  </si>
  <si>
    <t>PROTECTED GUIDE RNAS (PGRNAS)</t>
  </si>
  <si>
    <t>RECOMBINANT VIRUS AND PREPARATIONS THEREOF</t>
  </si>
  <si>
    <t>SPATIAL AND CELLULAR MAPPING OF BIOMOLECULES IN SITU BY HIGH-THROUGHPUT SEQUENCING</t>
  </si>
  <si>
    <t>SYSTEMS, METHODS AND COMPOSITIONS FOR SEQUENCE MANIPULATION WITH OPTIMIZED FUNCTIONAL CRISPR-CAS SYSTEMS</t>
  </si>
  <si>
    <t>SYSTEMS, METHODS, AND COMPOSITIONS FOR TARGETED NUCLEIC ACID EDITING</t>
  </si>
  <si>
    <t>Systems, Methods and Compositions for Sequence Manipulation with Optimized Functional CRISPR-Cas Systems</t>
  </si>
  <si>
    <t>TARGETING BCL11A ENHANCER FUNCTIONAL REGIONS FOR FETAL HEMOGLOBIN REINDUCTION</t>
  </si>
  <si>
    <t>TYPE VI CRISPR ORTHOLOGS AND SYSTEMS</t>
  </si>
  <si>
    <t>UNBIASED IDENTIFICATION OF DOUBLE-STRAND BREAKS AND GENOMIC REARRANGEMENT BY GENOME-WIDE INSERT CAPTURE SEQUENCING</t>
  </si>
  <si>
    <t>USE AND PRODUCTION OF CHD8+/- TRANSGENIC ANIMALS WITH BEHAVIORAL PHENOTYPES CHARACTERISTIC OF AUTISM SPECTRUM DISORDER</t>
  </si>
  <si>
    <t>R01DK097768</t>
  </si>
  <si>
    <t>LIPID COMPOSITIONS WITH HIGH DHA CONTENT</t>
  </si>
  <si>
    <t>UNIVERSAL DONOR STEM CELLS AND RELATED METHODS</t>
  </si>
  <si>
    <t>R01HG009276</t>
  </si>
  <si>
    <t>R01HG009761</t>
  </si>
  <si>
    <t>R01MH110049</t>
  </si>
  <si>
    <t>Scientist</t>
  </si>
  <si>
    <t>Title</t>
  </si>
  <si>
    <t>Journal</t>
  </si>
  <si>
    <t>Total Citations</t>
  </si>
  <si>
    <t>EZH2 is required for germinal center formation and somatic EZH2 mutations promote lymphoid transformation.</t>
  </si>
  <si>
    <t>Cancer Cell</t>
  </si>
  <si>
    <t>Restoration of TET2 Function Blocks Aberrant Self-Renewal and Leukemia Progression.</t>
  </si>
  <si>
    <t>Cell</t>
  </si>
  <si>
    <t>SRSF2 Mutations Contribute to Myelodysplasia by Mutant-Specific Effects on Exon Recognition.</t>
  </si>
  <si>
    <t>BET inhibitor resistance emerges from leukaemia stem cells.</t>
  </si>
  <si>
    <t>Nature</t>
  </si>
  <si>
    <t>BRAF Mutants Evade ERK-Dependent Feedback by Different Mechanisms that Determine Their Sensitivity to Pharmacologic Inhibition.</t>
  </si>
  <si>
    <t>Multiplex genome engineering using CRISPR/Cas systems.</t>
  </si>
  <si>
    <t>Science</t>
  </si>
  <si>
    <t>Genome-scale CRISPR-Cas9 knockout screening in human cells.</t>
  </si>
  <si>
    <t>Development and applications of CRISPR-Cas9 for genome engineering.</t>
  </si>
  <si>
    <t>Cpf1 is a single RNA-guided endonuclease of a class 2 CRISPR-Cas system.</t>
  </si>
  <si>
    <t>Double nicking by RNA-guided CRISPR Cas9 for enhanced genome editing specificity.</t>
  </si>
  <si>
    <t>A Next Generation Connectivity Map: L1000 Platform and the First 1,000,000 Profiles.</t>
  </si>
  <si>
    <t>Systematic identification of genomic markers of drug sensitivity in cancer cells.</t>
  </si>
  <si>
    <t>A Landscape of Pharmacogenomic Interactions in Cancer.</t>
  </si>
  <si>
    <t>A unifying model for mTORC1-mediated regulation of mRNA translation.</t>
  </si>
  <si>
    <t>DEPTOR is an mTOR inhibitor frequently overexpressed in multiple myeloma cells and required for their survival.</t>
  </si>
  <si>
    <t>Impact Factor Avg</t>
  </si>
  <si>
    <t>Total Citation Avg</t>
  </si>
  <si>
    <t xml:space="preserve">Core Patent Count </t>
  </si>
  <si>
    <t>Omar Abdel-Wahab, MD Patents</t>
  </si>
  <si>
    <t>Product Name</t>
  </si>
  <si>
    <t>FDA Approved Product</t>
  </si>
  <si>
    <t>Yes</t>
  </si>
  <si>
    <t>Trisenox®</t>
  </si>
  <si>
    <t>Translational Impact</t>
  </si>
  <si>
    <t>Notes</t>
  </si>
  <si>
    <t>No</t>
  </si>
  <si>
    <t>FDA-approved leukemia treatment</t>
  </si>
  <si>
    <t>Oncolytic virus platform, clinical-stage</t>
  </si>
  <si>
    <t>Focus Area</t>
  </si>
  <si>
    <t>Year Founded</t>
  </si>
  <si>
    <t>Start Year</t>
  </si>
  <si>
    <t>Company</t>
  </si>
  <si>
    <t>Role</t>
  </si>
  <si>
    <t>End Year / Current</t>
  </si>
  <si>
    <t>Duration</t>
  </si>
  <si>
    <t>Company Status</t>
  </si>
  <si>
    <t>H3 Biomedicine</t>
  </si>
  <si>
    <t>Advisor</t>
  </si>
  <si>
    <t>Precision Oncology</t>
  </si>
  <si>
    <t>Current</t>
  </si>
  <si>
    <t>5+ years</t>
  </si>
  <si>
    <t>Subsidiary (Eisai)</t>
  </si>
  <si>
    <t>Foundation Medicine</t>
  </si>
  <si>
    <t>Cancer Genomics</t>
  </si>
  <si>
    <t>4+ years</t>
  </si>
  <si>
    <t>Public (Roche Majority)</t>
  </si>
  <si>
    <t>Prelude Therapeutics</t>
  </si>
  <si>
    <t>Targeted Cancer Therapies</t>
  </si>
  <si>
    <t>3+ years</t>
  </si>
  <si>
    <t>Public (NASDAQ)</t>
  </si>
  <si>
    <t>C4 Therapeutics</t>
  </si>
  <si>
    <t>PROTACs</t>
  </si>
  <si>
    <t>Cygnal Therapeutics</t>
  </si>
  <si>
    <t>Peripheral Biology in Cancer</t>
  </si>
  <si>
    <t>Private</t>
  </si>
  <si>
    <t>CARGO Therapeutics</t>
  </si>
  <si>
    <t>CAR-T Cell Therapies</t>
  </si>
  <si>
    <t>Neon Therapeutics</t>
  </si>
  <si>
    <t>Neoantigen Vaccines</t>
  </si>
  <si>
    <t>4 years</t>
  </si>
  <si>
    <t>Acquired (BioNTech)</t>
  </si>
  <si>
    <t>Dragonfly Therapeutics</t>
  </si>
  <si>
    <t>Immunotherapies</t>
  </si>
  <si>
    <t>6+ years</t>
  </si>
  <si>
    <t>Personalis</t>
  </si>
  <si>
    <t>Genomic Data for Oncology</t>
  </si>
  <si>
    <t>Co-Founder</t>
  </si>
  <si>
    <t>9 years</t>
  </si>
  <si>
    <t>Syros Pharmaceuticals</t>
  </si>
  <si>
    <t>Gene Control Therapies</t>
  </si>
  <si>
    <t>12 years</t>
  </si>
  <si>
    <t>Allorion Therapeutics</t>
  </si>
  <si>
    <t>Nurix Therapeutics</t>
  </si>
  <si>
    <t>Protein Modulation</t>
  </si>
  <si>
    <t>AstraZeneca</t>
  </si>
  <si>
    <t>SAB Member</t>
  </si>
  <si>
    <t>Oncology Collaborations</t>
  </si>
  <si>
    <t>3 years</t>
  </si>
  <si>
    <t>Public</t>
  </si>
  <si>
    <t>Monopar Therapeutics</t>
  </si>
  <si>
    <t>Cancer Therapeutics</t>
  </si>
  <si>
    <t>Gate Bioscience</t>
  </si>
  <si>
    <t>Molecular Glues</t>
  </si>
  <si>
    <t>2+ years</t>
  </si>
  <si>
    <t>Editas Medicine</t>
  </si>
  <si>
    <t>CRISPR Gene Editing</t>
  </si>
  <si>
    <t>5 years</t>
  </si>
  <si>
    <t>Beam Therapeutics</t>
  </si>
  <si>
    <t>Base Editing</t>
  </si>
  <si>
    <t>7 years</t>
  </si>
  <si>
    <t>Arbor Biotechnologies</t>
  </si>
  <si>
    <t>Novel Gene Editors</t>
  </si>
  <si>
    <t>8 years</t>
  </si>
  <si>
    <t>Sherlock Biosciences</t>
  </si>
  <si>
    <t>Year of Damon Runyon Award</t>
  </si>
  <si>
    <t>Companies Founded</t>
  </si>
  <si>
    <t>Advisory Roles</t>
  </si>
  <si>
    <t>IPOs / Acquisitions</t>
  </si>
  <si>
    <t>Current Academic Position</t>
  </si>
  <si>
    <t>Notable Awards</t>
  </si>
  <si>
    <t>High-Impact Publications (#)</t>
  </si>
  <si>
    <t>Total Funding Raised by Companies</t>
  </si>
  <si>
    <t>Clinical Trials Linked</t>
  </si>
  <si>
    <t>Core Member, Broad Institute; Professor, MIT</t>
  </si>
  <si>
    <t>25+</t>
  </si>
  <si>
    <t>$1B+</t>
  </si>
  <si>
    <t>Professor, Stanford University</t>
  </si>
  <si>
    <t>AACR Award for Chemical Biology</t>
  </si>
  <si>
    <t>30+</t>
  </si>
  <si>
    <t>Multiple PROTAC trials (C4, Nurix)</t>
  </si>
  <si>
    <t>Neon (Acquired 2020), CARGO (IPO 2023)</t>
  </si>
  <si>
    <t>40+</t>
  </si>
  <si>
    <t>American Society of Clinical Investigation</t>
  </si>
  <si>
    <t>35+</t>
  </si>
  <si>
    <t>FDA-Approved Patents</t>
  </si>
  <si>
    <t>None</t>
  </si>
  <si>
    <t>National Academy of Sciences; Lemelson-MIT Prize</t>
  </si>
  <si>
    <t>Sjöberg Prize; CRI Lloyd J. Old STAR Award</t>
  </si>
  <si>
    <t>Trisenox® (Patent #5843642)</t>
  </si>
  <si>
    <t>Editas (IPO 2016), Beam (IPO 2020), Serendipity (Acquired)</t>
  </si>
  <si>
    <t>$1.2B+</t>
  </si>
  <si>
    <t>C4 Therapeutics (IPO 2020), Syros (IPO 2016), Petra (Acquired), Gatekeeper (Acquired)</t>
  </si>
  <si>
    <t>Professor, Dana-Farber / Harvard Medical School</t>
  </si>
  <si>
    <t>Prelude (IPO 2020), Array (Acquired by Pfizer)</t>
  </si>
  <si>
    <t>Director, Hematologic Malignancies, MSKCC; Professor, Weill Cornell</t>
  </si>
  <si>
    <t>Editas, Beam, Sherlock trials ongoing</t>
  </si>
  <si>
    <t>CARGO CAR-T trials; Collaborations with Merck, Moderna</t>
  </si>
  <si>
    <t>Advisor on multiple oncology &amp; RNA therapeutics trials</t>
  </si>
  <si>
    <t>CRISPR Diagnostics</t>
  </si>
  <si>
    <t>Aera Therapeutics</t>
  </si>
  <si>
    <t>2 years</t>
  </si>
  <si>
    <t>Mammoth Biosciences</t>
  </si>
  <si>
    <t>Synthego</t>
  </si>
  <si>
    <t>CRISPR Tools &amp; Delivery</t>
  </si>
  <si>
    <t>Deep Genomics</t>
  </si>
  <si>
    <t>AI-Driven Genetic Medicine</t>
  </si>
  <si>
    <t>Pairwise Plants</t>
  </si>
  <si>
    <t>CRISPR for Agriculture</t>
  </si>
  <si>
    <t>AIchemy Inc.</t>
  </si>
  <si>
    <t>AI Drug Discovery</t>
  </si>
  <si>
    <t>1 year</t>
  </si>
  <si>
    <t>Codify Therapeutics</t>
  </si>
  <si>
    <t>RNA Therapeutics</t>
  </si>
  <si>
    <t>Envisagenics</t>
  </si>
  <si>
    <t>RNA Splicing Therapeutics</t>
  </si>
  <si>
    <t>Repertoire Immune Medicines</t>
  </si>
  <si>
    <t>TCR-Based Immunotherapies</t>
  </si>
  <si>
    <t>Gatekeeper</t>
  </si>
  <si>
    <t>Kinase Inhibitors</t>
  </si>
  <si>
    <t>Acquired</t>
  </si>
  <si>
    <t>Petra Pharma</t>
  </si>
  <si>
    <t>Signal Transduction Inhibitors</t>
  </si>
  <si>
    <t>Acquired (ONO Pharma)</t>
  </si>
  <si>
    <t>Soltego</t>
  </si>
  <si>
    <t>Proximity-Based Therapeutics</t>
  </si>
  <si>
    <t>6 years</t>
  </si>
  <si>
    <t>B2S</t>
  </si>
  <si>
    <t>Private (Stealth)</t>
  </si>
  <si>
    <t>Jengu Therapeutics</t>
  </si>
  <si>
    <t>Cancer Therapies</t>
  </si>
  <si>
    <t>Larkspur Biosciences</t>
  </si>
  <si>
    <t>Precision Immunotherapy</t>
  </si>
  <si>
    <t>Light Horse Therapeutics</t>
  </si>
  <si>
    <t>Genome Editing + Small Molecules</t>
  </si>
  <si>
    <t>Gene Editing Delivery</t>
  </si>
  <si>
    <t>Moonwalk Therapeutics</t>
  </si>
  <si>
    <t>Epigenetic Editing</t>
  </si>
  <si>
    <t>Proof Diagnostics</t>
  </si>
  <si>
    <t>Rapid Diagnostics (COVID-19)</t>
  </si>
  <si>
    <t>Serendipity Biosciences</t>
  </si>
  <si>
    <t>Gene Editing Enzymes</t>
  </si>
  <si>
    <t>Acquired (by Arbor)</t>
  </si>
  <si>
    <t>Joanne Levy Memorial Award</t>
  </si>
  <si>
    <t>American Society of Hematology</t>
  </si>
  <si>
    <t>Pershing Square Sohn Prize</t>
  </si>
  <si>
    <t>Pershing Square Sohn Cancer Research Alliance</t>
  </si>
  <si>
    <t>Seldin-Smith Award</t>
  </si>
  <si>
    <t>CDP Achievement Award</t>
  </si>
  <si>
    <t>Leukemia &amp; Lymphoma Society</t>
  </si>
  <si>
    <t>William Dameshek Prize</t>
  </si>
  <si>
    <t>Member</t>
  </si>
  <si>
    <t>Association of American Physicians</t>
  </si>
  <si>
    <t>Elected Member</t>
  </si>
  <si>
    <t>Claire W. and Richard P. Morse Research Award</t>
  </si>
  <si>
    <t>Dana-Farber Cancer Institute</t>
  </si>
  <si>
    <t>The One Hundred Honoree</t>
  </si>
  <si>
    <t>Massachusetts General Hospital</t>
  </si>
  <si>
    <t>National Academy of Medicine</t>
  </si>
  <si>
    <t>Binet-Rai Medal</t>
  </si>
  <si>
    <t>IWCLL</t>
  </si>
  <si>
    <t>Fellow</t>
  </si>
  <si>
    <t>American Association for Cancer Research</t>
  </si>
  <si>
    <t>Sj√∂berg Prize</t>
  </si>
  <si>
    <t>Royal Swedish Academy</t>
  </si>
  <si>
    <t>Board of Directors</t>
  </si>
  <si>
    <t>AACR</t>
  </si>
  <si>
    <t>Outstanding Achievement Award</t>
  </si>
  <si>
    <t>Award for Biological Chemistry</t>
  </si>
  <si>
    <t>American Chemical Society</t>
  </si>
  <si>
    <t>Meyenburg Prize</t>
  </si>
  <si>
    <t>Meyenburg Foundation</t>
  </si>
  <si>
    <t>Paul Marks Prize</t>
  </si>
  <si>
    <t>Memorial Sloan Kettering</t>
  </si>
  <si>
    <t>AACR Chemistry in Cancer Research Award</t>
  </si>
  <si>
    <t>Tsuneko &amp; Reiji Okazaki Award</t>
  </si>
  <si>
    <t>Nagoya University</t>
  </si>
  <si>
    <t>Young Investigator Award</t>
  </si>
  <si>
    <t>American Association of Anatomists</t>
  </si>
  <si>
    <t>Robertson Investigator</t>
  </si>
  <si>
    <t>NY Stem Cell Foundation</t>
  </si>
  <si>
    <t>Tang Prize</t>
  </si>
  <si>
    <t>Tang Foundation</t>
  </si>
  <si>
    <t>Gairdner International Award</t>
  </si>
  <si>
    <t>Gairdner Foundation</t>
  </si>
  <si>
    <t>HUGO Chen Award</t>
  </si>
  <si>
    <t>Human Genome Organization</t>
  </si>
  <si>
    <t>Wilson Prize</t>
  </si>
  <si>
    <t>Harvard University</t>
  </si>
  <si>
    <t>Lemelson-MIT Prize</t>
  </si>
  <si>
    <t>MIT</t>
  </si>
  <si>
    <t>Albany Medical Center Prize</t>
  </si>
  <si>
    <t>Albany Medical Center</t>
  </si>
  <si>
    <t>NAS Membership</t>
  </si>
  <si>
    <t>National Academy of Sciences</t>
  </si>
  <si>
    <t>AAAS Membership</t>
  </si>
  <si>
    <t>American Academy of Arts &amp; Sciences</t>
  </si>
  <si>
    <t>Keio Medical Science Prize</t>
  </si>
  <si>
    <t>Keio University</t>
  </si>
  <si>
    <t>Harvey Prize</t>
  </si>
  <si>
    <t>Technion</t>
  </si>
  <si>
    <t>Richard Lounsbery Award</t>
  </si>
  <si>
    <t>NAS &amp; French Academy</t>
  </si>
  <si>
    <t>National Medal of Technology and Innovation</t>
  </si>
  <si>
    <t>United States Government</t>
  </si>
  <si>
    <t>Year</t>
  </si>
  <si>
    <t>Organization</t>
  </si>
  <si>
    <t>Total Pubs</t>
  </si>
  <si>
    <t>Mean RCR</t>
  </si>
  <si>
    <t>Pubs Per Year</t>
  </si>
  <si>
    <t>Mean Cites per Year</t>
  </si>
  <si>
    <t>Impact Factor</t>
  </si>
  <si>
    <t>Core Patent Count</t>
  </si>
  <si>
    <t>Total Patent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</si>
</sst>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  <font>
      <sz val="11"/>
      <color theme="4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3F3F3F"/>
      <name val="Calibri"/>
      <family val="2"/>
      <scheme val="minor"/>
    </font>
    <font>
      <sz val="12"/>
      <color rgb="FF3F3F3F"/>
      <name val="Arial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14"/>
      <color rgb="FF000000"/>
      <name val="Calibri (Body)"/>
    </font>
    <font>
      <sz val="14"/>
      <color rgb="FF000000"/>
      <name val="-webkit-standard"/>
    </font>
    <font>
      <b/>
      <sz val="1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301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10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14" fillId="0" borderId="0" xfId="0" applyNumberFormat="1" applyFont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3" fontId="4" fillId="0" borderId="12" xfId="0" applyNumberFormat="1" applyFont="1" applyBorder="1" applyAlignment="1">
      <alignment horizontal="left" vertical="center"/>
    </xf>
    <xf numFmtId="3" fontId="16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5" borderId="12" xfId="0" applyNumberFormat="1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5" fillId="9" borderId="12" xfId="0" applyFont="1" applyFill="1" applyBorder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17" fontId="4" fillId="3" borderId="12" xfId="0" applyNumberFormat="1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3" fontId="4" fillId="5" borderId="19" xfId="0" applyNumberFormat="1" applyFont="1" applyFill="1" applyBorder="1" applyAlignment="1">
      <alignment horizontal="center" vertical="center"/>
    </xf>
    <xf numFmtId="3" fontId="4" fillId="5" borderId="21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3" fontId="14" fillId="6" borderId="13" xfId="0" applyNumberFormat="1" applyFont="1" applyFill="1" applyBorder="1" applyAlignment="1">
      <alignment horizontal="left" vertical="center"/>
    </xf>
    <xf numFmtId="3" fontId="13" fillId="6" borderId="13" xfId="0" applyNumberFormat="1" applyFont="1" applyFill="1" applyBorder="1" applyAlignment="1">
      <alignment horizontal="left" vertical="center"/>
    </xf>
    <xf numFmtId="3" fontId="15" fillId="6" borderId="13" xfId="0" applyNumberFormat="1" applyFont="1" applyFill="1" applyBorder="1" applyAlignment="1">
      <alignment horizontal="left" vertical="center"/>
    </xf>
    <xf numFmtId="3" fontId="14" fillId="6" borderId="1" xfId="0" applyNumberFormat="1" applyFont="1" applyFill="1" applyBorder="1" applyAlignment="1">
      <alignment horizontal="left" vertical="center"/>
    </xf>
    <xf numFmtId="3" fontId="13" fillId="6" borderId="1" xfId="0" applyNumberFormat="1" applyFont="1" applyFill="1" applyBorder="1" applyAlignment="1">
      <alignment horizontal="left" vertical="center"/>
    </xf>
    <xf numFmtId="3" fontId="15" fillId="6" borderId="1" xfId="0" applyNumberFormat="1" applyFont="1" applyFill="1" applyBorder="1" applyAlignment="1">
      <alignment horizontal="left" vertical="center"/>
    </xf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12" fillId="15" borderId="1" xfId="0" applyFont="1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21" fillId="16" borderId="1" xfId="0" applyFont="1" applyFill="1" applyBorder="1"/>
    <xf numFmtId="14" fontId="21" fillId="16" borderId="1" xfId="0" applyNumberFormat="1" applyFont="1" applyFill="1" applyBorder="1"/>
    <xf numFmtId="0" fontId="26" fillId="15" borderId="1" xfId="0" applyFont="1" applyFill="1" applyBorder="1"/>
    <xf numFmtId="0" fontId="0" fillId="0" borderId="1" xfId="0" applyBorder="1"/>
    <xf numFmtId="10" fontId="0" fillId="0" borderId="0" xfId="0" applyNumberFormat="1"/>
    <xf numFmtId="0" fontId="27" fillId="5" borderId="1" xfId="0" applyFont="1" applyFill="1" applyBorder="1"/>
    <xf numFmtId="10" fontId="27" fillId="5" borderId="1" xfId="0" applyNumberFormat="1" applyFont="1" applyFill="1" applyBorder="1"/>
    <xf numFmtId="0" fontId="12" fillId="4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1" fillId="16" borderId="11" xfId="0" applyFont="1" applyFill="1" applyBorder="1"/>
    <xf numFmtId="14" fontId="21" fillId="16" borderId="11" xfId="0" applyNumberFormat="1" applyFont="1" applyFill="1" applyBorder="1"/>
    <xf numFmtId="0" fontId="27" fillId="5" borderId="11" xfId="0" applyFont="1" applyFill="1" applyBorder="1"/>
    <xf numFmtId="10" fontId="27" fillId="5" borderId="11" xfId="0" applyNumberFormat="1" applyFont="1" applyFill="1" applyBorder="1"/>
    <xf numFmtId="0" fontId="0" fillId="0" borderId="25" xfId="0" applyBorder="1"/>
    <xf numFmtId="0" fontId="21" fillId="16" borderId="9" xfId="0" applyFont="1" applyFill="1" applyBorder="1"/>
    <xf numFmtId="14" fontId="21" fillId="16" borderId="9" xfId="0" applyNumberFormat="1" applyFont="1" applyFill="1" applyBorder="1"/>
    <xf numFmtId="0" fontId="27" fillId="5" borderId="9" xfId="0" applyFont="1" applyFill="1" applyBorder="1"/>
    <xf numFmtId="10" fontId="27" fillId="5" borderId="9" xfId="0" applyNumberFormat="1" applyFont="1" applyFill="1" applyBorder="1"/>
    <xf numFmtId="0" fontId="29" fillId="0" borderId="0" xfId="0" applyFont="1"/>
    <xf numFmtId="0" fontId="30" fillId="0" borderId="0" xfId="0" applyFont="1"/>
    <xf numFmtId="0" fontId="12" fillId="17" borderId="1" xfId="0" applyFont="1" applyFill="1" applyBorder="1"/>
    <xf numFmtId="0" fontId="2" fillId="2" borderId="1" xfId="0" applyFont="1" applyFill="1" applyBorder="1"/>
    <xf numFmtId="6" fontId="28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6" fontId="32" fillId="2" borderId="1" xfId="0" applyNumberFormat="1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12" fillId="0" borderId="10" xfId="0" applyFont="1" applyBorder="1"/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1" fillId="1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wrapText="1"/>
    </xf>
    <xf numFmtId="0" fontId="0" fillId="11" borderId="24" xfId="0" applyFill="1" applyBorder="1"/>
    <xf numFmtId="0" fontId="0" fillId="11" borderId="24" xfId="0" applyFill="1" applyBorder="1" applyAlignment="1">
      <alignment wrapText="1"/>
    </xf>
    <xf numFmtId="0" fontId="0" fillId="11" borderId="26" xfId="0" applyFill="1" applyBorder="1"/>
    <xf numFmtId="0" fontId="0" fillId="11" borderId="26" xfId="0" applyFill="1" applyBorder="1" applyAlignment="1">
      <alignment wrapText="1"/>
    </xf>
    <xf numFmtId="0" fontId="0" fillId="11" borderId="27" xfId="0" applyFill="1" applyBorder="1"/>
    <xf numFmtId="0" fontId="0" fillId="11" borderId="27" xfId="0" applyFill="1" applyBorder="1" applyAlignment="1">
      <alignment wrapText="1"/>
    </xf>
    <xf numFmtId="0" fontId="23" fillId="15" borderId="1" xfId="0" applyFont="1" applyFill="1" applyBorder="1" applyAlignment="1">
      <alignment horizontal="center" vertical="top"/>
    </xf>
    <xf numFmtId="0" fontId="24" fillId="0" borderId="0" xfId="0" applyFont="1"/>
    <xf numFmtId="0" fontId="35" fillId="6" borderId="1" xfId="0" applyFont="1" applyFill="1" applyBorder="1"/>
    <xf numFmtId="0" fontId="36" fillId="6" borderId="1" xfId="0" applyFont="1" applyFill="1" applyBorder="1"/>
    <xf numFmtId="0" fontId="36" fillId="0" borderId="0" xfId="0" applyFont="1"/>
    <xf numFmtId="0" fontId="35" fillId="10" borderId="1" xfId="0" applyFont="1" applyFill="1" applyBorder="1"/>
    <xf numFmtId="0" fontId="36" fillId="10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5" fillId="11" borderId="1" xfId="0" applyFont="1" applyFill="1" applyBorder="1"/>
    <xf numFmtId="0" fontId="36" fillId="11" borderId="1" xfId="0" applyFont="1" applyFill="1" applyBorder="1"/>
    <xf numFmtId="0" fontId="23" fillId="15" borderId="13" xfId="0" applyFont="1" applyFill="1" applyBorder="1" applyAlignment="1">
      <alignment horizontal="center" vertical="top"/>
    </xf>
    <xf numFmtId="0" fontId="36" fillId="10" borderId="11" xfId="0" applyFont="1" applyFill="1" applyBorder="1"/>
    <xf numFmtId="0" fontId="36" fillId="6" borderId="24" xfId="0" applyFont="1" applyFill="1" applyBorder="1"/>
    <xf numFmtId="0" fontId="35" fillId="10" borderId="24" xfId="0" applyFont="1" applyFill="1" applyBorder="1"/>
    <xf numFmtId="0" fontId="36" fillId="10" borderId="24" xfId="0" applyFont="1" applyFill="1" applyBorder="1"/>
    <xf numFmtId="0" fontId="35" fillId="2" borderId="26" xfId="0" applyFont="1" applyFill="1" applyBorder="1"/>
    <xf numFmtId="0" fontId="36" fillId="2" borderId="26" xfId="0" applyFont="1" applyFill="1" applyBorder="1"/>
    <xf numFmtId="0" fontId="35" fillId="2" borderId="24" xfId="0" applyFont="1" applyFill="1" applyBorder="1"/>
    <xf numFmtId="0" fontId="36" fillId="2" borderId="24" xfId="0" applyFont="1" applyFill="1" applyBorder="1"/>
    <xf numFmtId="0" fontId="35" fillId="11" borderId="26" xfId="0" applyFont="1" applyFill="1" applyBorder="1"/>
    <xf numFmtId="0" fontId="36" fillId="11" borderId="26" xfId="0" applyFont="1" applyFill="1" applyBorder="1"/>
    <xf numFmtId="0" fontId="35" fillId="11" borderId="24" xfId="0" applyFont="1" applyFill="1" applyBorder="1"/>
    <xf numFmtId="0" fontId="36" fillId="11" borderId="24" xfId="0" applyFont="1" applyFill="1" applyBorder="1"/>
    <xf numFmtId="0" fontId="0" fillId="2" borderId="27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11" borderId="11" xfId="0" applyFill="1" applyBorder="1"/>
    <xf numFmtId="0" fontId="0" fillId="11" borderId="11" xfId="0" applyFill="1" applyBorder="1" applyAlignment="1">
      <alignment wrapText="1"/>
    </xf>
    <xf numFmtId="0" fontId="0" fillId="16" borderId="1" xfId="0" applyFill="1" applyBorder="1" applyAlignment="1">
      <alignment horizontal="left" vertical="center"/>
    </xf>
    <xf numFmtId="0" fontId="17" fillId="10" borderId="1" xfId="2" applyFill="1" applyBorder="1" applyAlignment="1"/>
    <xf numFmtId="0" fontId="3" fillId="15" borderId="1" xfId="0" applyFont="1" applyFill="1" applyBorder="1" applyAlignment="1">
      <alignment horizontal="left" vertical="center"/>
    </xf>
    <xf numFmtId="0" fontId="23" fillId="15" borderId="1" xfId="0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0" fillId="0" borderId="22" xfId="0" applyBorder="1"/>
    <xf numFmtId="0" fontId="0" fillId="10" borderId="24" xfId="0" applyFill="1" applyBorder="1" applyAlignment="1">
      <alignment horizontal="left" vertical="center"/>
    </xf>
    <xf numFmtId="0" fontId="17" fillId="10" borderId="24" xfId="2" applyFill="1" applyBorder="1" applyAlignment="1"/>
    <xf numFmtId="0" fontId="0" fillId="10" borderId="11" xfId="0" applyFill="1" applyBorder="1" applyAlignment="1">
      <alignment horizontal="left" vertical="center"/>
    </xf>
    <xf numFmtId="0" fontId="17" fillId="10" borderId="11" xfId="2" applyFill="1" applyBorder="1" applyAlignment="1"/>
    <xf numFmtId="0" fontId="0" fillId="6" borderId="24" xfId="0" applyFill="1" applyBorder="1" applyAlignment="1">
      <alignment horizontal="left" vertical="center"/>
    </xf>
    <xf numFmtId="0" fontId="0" fillId="6" borderId="24" xfId="0" applyFill="1" applyBorder="1" applyAlignment="1">
      <alignment vertical="center"/>
    </xf>
    <xf numFmtId="0" fontId="0" fillId="2" borderId="2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11" borderId="23" xfId="0" applyFill="1" applyBorder="1" applyAlignment="1">
      <alignment horizontal="center" vertical="center"/>
    </xf>
    <xf numFmtId="0" fontId="3" fillId="7" borderId="0" xfId="0" applyFont="1" applyFill="1"/>
    <xf numFmtId="0" fontId="3" fillId="7" borderId="0" xfId="0" applyFont="1" applyFill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1" xfId="0" applyFill="1" applyBorder="1" applyAlignment="1">
      <alignment vertical="center"/>
    </xf>
    <xf numFmtId="0" fontId="23" fillId="15" borderId="24" xfId="0" applyFont="1" applyFill="1" applyBorder="1" applyAlignment="1">
      <alignment horizontal="center" vertical="center"/>
    </xf>
    <xf numFmtId="0" fontId="23" fillId="15" borderId="21" xfId="0" applyFont="1" applyFill="1" applyBorder="1" applyAlignment="1">
      <alignment horizontal="center" vertical="center"/>
    </xf>
    <xf numFmtId="0" fontId="34" fillId="15" borderId="1" xfId="0" applyFont="1" applyFill="1" applyBorder="1"/>
    <xf numFmtId="0" fontId="23" fillId="15" borderId="1" xfId="0" applyFont="1" applyFill="1" applyBorder="1"/>
    <xf numFmtId="0" fontId="37" fillId="16" borderId="1" xfId="0" applyFont="1" applyFill="1" applyBorder="1"/>
    <xf numFmtId="0" fontId="25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left" vertical="center"/>
    </xf>
    <xf numFmtId="0" fontId="12" fillId="4" borderId="7" xfId="0" applyFont="1" applyFill="1" applyBorder="1"/>
    <xf numFmtId="0" fontId="27" fillId="5" borderId="4" xfId="0" applyFont="1" applyFill="1" applyBorder="1"/>
    <xf numFmtId="0" fontId="27" fillId="5" borderId="12" xfId="0" applyFont="1" applyFill="1" applyBorder="1"/>
    <xf numFmtId="0" fontId="27" fillId="5" borderId="7" xfId="0" applyFont="1" applyFill="1" applyBorder="1"/>
    <xf numFmtId="0" fontId="34" fillId="15" borderId="9" xfId="0" applyFont="1" applyFill="1" applyBorder="1" applyAlignment="1">
      <alignment horizontal="center" vertical="center"/>
    </xf>
    <xf numFmtId="0" fontId="38" fillId="0" borderId="1" xfId="0" applyFont="1" applyBorder="1"/>
    <xf numFmtId="0" fontId="0" fillId="7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6" borderId="1" xfId="0" applyFill="1" applyBorder="1"/>
    <xf numFmtId="0" fontId="12" fillId="4" borderId="33" xfId="0" applyFont="1" applyFill="1" applyBorder="1"/>
    <xf numFmtId="0" fontId="12" fillId="4" borderId="34" xfId="0" applyFont="1" applyFill="1" applyBorder="1" applyAlignment="1">
      <alignment wrapText="1"/>
    </xf>
    <xf numFmtId="0" fontId="27" fillId="5" borderId="33" xfId="0" applyFont="1" applyFill="1" applyBorder="1"/>
    <xf numFmtId="9" fontId="0" fillId="5" borderId="35" xfId="1" applyFont="1" applyFill="1" applyBorder="1" applyAlignment="1">
      <alignment wrapText="1"/>
    </xf>
    <xf numFmtId="0" fontId="0" fillId="5" borderId="36" xfId="0" applyFill="1" applyBorder="1"/>
    <xf numFmtId="9" fontId="0" fillId="5" borderId="37" xfId="1" applyFont="1" applyFill="1" applyBorder="1" applyAlignment="1">
      <alignment wrapText="1"/>
    </xf>
    <xf numFmtId="0" fontId="36" fillId="6" borderId="13" xfId="0" applyFont="1" applyFill="1" applyBorder="1"/>
    <xf numFmtId="0" fontId="36" fillId="6" borderId="28" xfId="0" applyFont="1" applyFill="1" applyBorder="1"/>
    <xf numFmtId="0" fontId="36" fillId="10" borderId="8" xfId="0" applyFont="1" applyFill="1" applyBorder="1"/>
    <xf numFmtId="0" fontId="36" fillId="10" borderId="13" xfId="0" applyFont="1" applyFill="1" applyBorder="1"/>
    <xf numFmtId="0" fontId="36" fillId="10" borderId="28" xfId="0" applyFont="1" applyFill="1" applyBorder="1"/>
    <xf numFmtId="0" fontId="36" fillId="2" borderId="30" xfId="0" applyFont="1" applyFill="1" applyBorder="1"/>
    <xf numFmtId="0" fontId="36" fillId="2" borderId="13" xfId="0" applyFont="1" applyFill="1" applyBorder="1"/>
    <xf numFmtId="0" fontId="36" fillId="2" borderId="28" xfId="0" applyFont="1" applyFill="1" applyBorder="1"/>
    <xf numFmtId="0" fontId="36" fillId="11" borderId="30" xfId="0" applyFont="1" applyFill="1" applyBorder="1"/>
    <xf numFmtId="0" fontId="36" fillId="11" borderId="13" xfId="0" applyFont="1" applyFill="1" applyBorder="1"/>
    <xf numFmtId="0" fontId="23" fillId="15" borderId="35" xfId="0" applyFont="1" applyFill="1" applyBorder="1" applyAlignment="1">
      <alignment horizontal="center" vertical="top"/>
    </xf>
    <xf numFmtId="0" fontId="36" fillId="6" borderId="35" xfId="0" applyFont="1" applyFill="1" applyBorder="1"/>
    <xf numFmtId="0" fontId="36" fillId="6" borderId="38" xfId="0" applyFont="1" applyFill="1" applyBorder="1"/>
    <xf numFmtId="0" fontId="36" fillId="10" borderId="39" xfId="0" applyFont="1" applyFill="1" applyBorder="1"/>
    <xf numFmtId="0" fontId="36" fillId="10" borderId="35" xfId="0" applyFont="1" applyFill="1" applyBorder="1"/>
    <xf numFmtId="0" fontId="36" fillId="10" borderId="38" xfId="0" applyFont="1" applyFill="1" applyBorder="1"/>
    <xf numFmtId="0" fontId="36" fillId="2" borderId="40" xfId="0" applyFont="1" applyFill="1" applyBorder="1"/>
    <xf numFmtId="0" fontId="36" fillId="2" borderId="35" xfId="0" applyFont="1" applyFill="1" applyBorder="1"/>
    <xf numFmtId="0" fontId="36" fillId="2" borderId="38" xfId="0" applyFont="1" applyFill="1" applyBorder="1"/>
    <xf numFmtId="0" fontId="36" fillId="11" borderId="40" xfId="0" applyFont="1" applyFill="1" applyBorder="1"/>
    <xf numFmtId="0" fontId="36" fillId="11" borderId="35" xfId="0" applyFont="1" applyFill="1" applyBorder="1"/>
    <xf numFmtId="0" fontId="36" fillId="11" borderId="38" xfId="0" applyFont="1" applyFill="1" applyBorder="1"/>
    <xf numFmtId="0" fontId="36" fillId="11" borderId="41" xfId="0" applyFont="1" applyFill="1" applyBorder="1"/>
    <xf numFmtId="0" fontId="36" fillId="11" borderId="37" xfId="0" applyFont="1" applyFill="1" applyBorder="1"/>
    <xf numFmtId="0" fontId="34" fillId="15" borderId="4" xfId="0" applyFont="1" applyFill="1" applyBorder="1" applyAlignment="1">
      <alignment horizontal="center" vertical="center"/>
    </xf>
    <xf numFmtId="0" fontId="38" fillId="0" borderId="12" xfId="0" applyFont="1" applyBorder="1"/>
    <xf numFmtId="0" fontId="0" fillId="0" borderId="12" xfId="0" applyBorder="1"/>
    <xf numFmtId="0" fontId="0" fillId="0" borderId="12" xfId="0" applyBorder="1" applyAlignment="1">
      <alignment horizontal="left" vertical="center"/>
    </xf>
    <xf numFmtId="0" fontId="38" fillId="0" borderId="49" xfId="0" applyFont="1" applyBorder="1"/>
    <xf numFmtId="0" fontId="24" fillId="0" borderId="50" xfId="0" applyFont="1" applyBorder="1" applyAlignment="1">
      <alignment horizontal="center" vertical="center"/>
    </xf>
    <xf numFmtId="0" fontId="0" fillId="0" borderId="50" xfId="0" applyBorder="1" applyAlignment="1">
      <alignment wrapText="1"/>
    </xf>
    <xf numFmtId="0" fontId="0" fillId="0" borderId="50" xfId="0" applyBorder="1"/>
    <xf numFmtId="0" fontId="0" fillId="0" borderId="50" xfId="0" applyBorder="1" applyAlignment="1">
      <alignment horizontal="left" vertical="center"/>
    </xf>
    <xf numFmtId="0" fontId="0" fillId="0" borderId="50" xfId="0" applyBorder="1" applyAlignment="1">
      <alignment horizontal="left" vertical="center" wrapText="1"/>
    </xf>
    <xf numFmtId="0" fontId="23" fillId="15" borderId="28" xfId="0" applyFont="1" applyFill="1" applyBorder="1" applyAlignment="1">
      <alignment horizontal="center" vertical="center"/>
    </xf>
    <xf numFmtId="0" fontId="35" fillId="6" borderId="8" xfId="0" applyFont="1" applyFill="1" applyBorder="1"/>
    <xf numFmtId="0" fontId="35" fillId="6" borderId="28" xfId="0" applyFont="1" applyFill="1" applyBorder="1"/>
    <xf numFmtId="0" fontId="35" fillId="10" borderId="8" xfId="0" applyFont="1" applyFill="1" applyBorder="1"/>
    <xf numFmtId="0" fontId="35" fillId="10" borderId="13" xfId="0" applyFont="1" applyFill="1" applyBorder="1"/>
    <xf numFmtId="0" fontId="35" fillId="10" borderId="28" xfId="0" applyFont="1" applyFill="1" applyBorder="1"/>
    <xf numFmtId="0" fontId="35" fillId="2" borderId="8" xfId="0" applyFont="1" applyFill="1" applyBorder="1"/>
    <xf numFmtId="0" fontId="35" fillId="2" borderId="13" xfId="0" applyFont="1" applyFill="1" applyBorder="1"/>
    <xf numFmtId="0" fontId="35" fillId="2" borderId="28" xfId="0" applyFont="1" applyFill="1" applyBorder="1"/>
    <xf numFmtId="0" fontId="35" fillId="2" borderId="46" xfId="0" applyFont="1" applyFill="1" applyBorder="1"/>
    <xf numFmtId="0" fontId="35" fillId="2" borderId="51" xfId="0" applyFont="1" applyFill="1" applyBorder="1"/>
    <xf numFmtId="0" fontId="35" fillId="11" borderId="8" xfId="0" applyFont="1" applyFill="1" applyBorder="1"/>
    <xf numFmtId="0" fontId="35" fillId="11" borderId="13" xfId="0" applyFont="1" applyFill="1" applyBorder="1"/>
    <xf numFmtId="0" fontId="3" fillId="15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wrapText="1"/>
    </xf>
    <xf numFmtId="3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" fontId="4" fillId="3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3" fontId="5" fillId="5" borderId="12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6" fillId="10" borderId="6" xfId="0" applyFont="1" applyFill="1" applyBorder="1" applyAlignment="1">
      <alignment horizontal="center" vertical="center"/>
    </xf>
    <xf numFmtId="0" fontId="36" fillId="10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11" borderId="47" xfId="0" applyFont="1" applyFill="1" applyBorder="1" applyAlignment="1">
      <alignment horizontal="center" vertical="center"/>
    </xf>
    <xf numFmtId="0" fontId="36" fillId="11" borderId="6" xfId="0" applyFont="1" applyFill="1" applyBorder="1" applyAlignment="1">
      <alignment horizontal="center" vertical="center"/>
    </xf>
    <xf numFmtId="0" fontId="36" fillId="11" borderId="48" xfId="0" applyFont="1" applyFill="1" applyBorder="1" applyAlignment="1">
      <alignment horizontal="center" vertical="center"/>
    </xf>
    <xf numFmtId="0" fontId="36" fillId="6" borderId="44" xfId="0" applyFont="1" applyFill="1" applyBorder="1" applyAlignment="1">
      <alignment horizontal="center" vertical="center"/>
    </xf>
    <xf numFmtId="0" fontId="36" fillId="6" borderId="34" xfId="0" applyFont="1" applyFill="1" applyBorder="1" applyAlignment="1">
      <alignment horizontal="center" vertical="center"/>
    </xf>
    <xf numFmtId="0" fontId="36" fillId="6" borderId="45" xfId="0" applyFont="1" applyFill="1" applyBorder="1" applyAlignment="1">
      <alignment horizontal="center" vertical="center"/>
    </xf>
    <xf numFmtId="0" fontId="36" fillId="10" borderId="34" xfId="0" applyFont="1" applyFill="1" applyBorder="1" applyAlignment="1">
      <alignment horizontal="center" vertical="center"/>
    </xf>
    <xf numFmtId="0" fontId="36" fillId="10" borderId="45" xfId="0" applyFont="1" applyFill="1" applyBorder="1" applyAlignment="1">
      <alignment horizontal="center" vertical="center"/>
    </xf>
    <xf numFmtId="0" fontId="36" fillId="2" borderId="42" xfId="0" applyFont="1" applyFill="1" applyBorder="1" applyAlignment="1">
      <alignment horizontal="center" vertical="center"/>
    </xf>
    <xf numFmtId="0" fontId="36" fillId="2" borderId="3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11" borderId="42" xfId="0" applyFont="1" applyFill="1" applyBorder="1" applyAlignment="1">
      <alignment horizontal="center" vertical="center"/>
    </xf>
    <xf numFmtId="0" fontId="36" fillId="11" borderId="34" xfId="0" applyFont="1" applyFill="1" applyBorder="1" applyAlignment="1">
      <alignment horizontal="center" vertical="center"/>
    </xf>
    <xf numFmtId="0" fontId="36" fillId="11" borderId="43" xfId="0" applyFont="1" applyFill="1" applyBorder="1" applyAlignment="1">
      <alignment horizontal="center" vertical="center"/>
    </xf>
    <xf numFmtId="0" fontId="36" fillId="6" borderId="5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46" xfId="0" applyFont="1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11" borderId="12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10" borderId="1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FA2FD"/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pubs.uspto.gov/pubwebapp/external.html?q=(10993997).pn.&amp;db=USPAT&amp;type=ids" TargetMode="External"/><Relationship Id="rId3" Type="http://schemas.openxmlformats.org/officeDocument/2006/relationships/hyperlink" Target="https://ppubs.uspto.gov/pubwebapp/external.html?q=(11357742).pn.&amp;db=USPAT&amp;type=ids" TargetMode="External"/><Relationship Id="rId7" Type="http://schemas.openxmlformats.org/officeDocument/2006/relationships/hyperlink" Target="https://ppubs.uspto.gov/pubwebapp/external.html?q=(11725237).pn.&amp;db=USPAT&amp;type=ids" TargetMode="External"/><Relationship Id="rId2" Type="http://schemas.openxmlformats.org/officeDocument/2006/relationships/hyperlink" Target="https://ppubs.uspto.gov/pubwebapp/external.html?q=(11852631).pn.&amp;db=USPAT&amp;type=ids" TargetMode="External"/><Relationship Id="rId1" Type="http://schemas.openxmlformats.org/officeDocument/2006/relationships/hyperlink" Target="https://ppubs.uspto.gov/pubwebapp/external.html?q=(11492403).pn.&amp;db=USPAT&amp;type=ids" TargetMode="External"/><Relationship Id="rId6" Type="http://schemas.openxmlformats.org/officeDocument/2006/relationships/hyperlink" Target="https://ppubs.uspto.gov/pubwebapp/external.html?q=(11452768).pn.&amp;db=USPAT&amp;type=ids" TargetMode="External"/><Relationship Id="rId5" Type="http://schemas.openxmlformats.org/officeDocument/2006/relationships/hyperlink" Target="https://ppubs.uspto.gov/pubwebapp/external.html?q=(11814687).pn.&amp;db=USPAT&amp;type=ids" TargetMode="External"/><Relationship Id="rId4" Type="http://schemas.openxmlformats.org/officeDocument/2006/relationships/hyperlink" Target="https://ppubs.uspto.gov/pubwebapp/external.html?q=(11220545).pn.&amp;db=USPAT&amp;type=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0B4F-B151-465D-B29F-27F3AB9AD186}">
  <dimension ref="A1:W1006"/>
  <sheetViews>
    <sheetView topLeftCell="A2" zoomScaleNormal="100" workbookViewId="0">
      <selection activeCell="C25" sqref="C25"/>
    </sheetView>
  </sheetViews>
  <sheetFormatPr baseColWidth="10" defaultColWidth="12.5" defaultRowHeight="15"/>
  <cols>
    <col min="1" max="1" width="10.5" customWidth="1"/>
    <col min="2" max="3" width="38.5" customWidth="1"/>
    <col min="4" max="4" width="48.5" customWidth="1"/>
    <col min="5" max="5" width="53.33203125" customWidth="1"/>
    <col min="6" max="6" width="48.1640625" customWidth="1"/>
    <col min="7" max="7" width="28" customWidth="1"/>
    <col min="8" max="8" width="46.33203125" customWidth="1"/>
    <col min="9" max="9" width="35.1640625" customWidth="1"/>
  </cols>
  <sheetData>
    <row r="1" spans="1:23" ht="22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1" customFormat="1" ht="22.5" customHeight="1">
      <c r="A2" s="18"/>
      <c r="B2" s="19" t="s">
        <v>21</v>
      </c>
      <c r="C2" s="19" t="s">
        <v>17</v>
      </c>
      <c r="D2" s="19" t="s">
        <v>15</v>
      </c>
      <c r="E2" s="27" t="s">
        <v>47</v>
      </c>
      <c r="F2" s="19" t="s">
        <v>16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22.5" customHeight="1">
      <c r="A3" s="1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.5" customHeight="1">
      <c r="A4" s="1"/>
      <c r="B4" s="3" t="s">
        <v>22</v>
      </c>
      <c r="C4" s="3" t="s">
        <v>1</v>
      </c>
      <c r="D4" s="5" t="s">
        <v>27</v>
      </c>
      <c r="E4" s="15" t="s">
        <v>48</v>
      </c>
      <c r="F4" s="4" t="s">
        <v>41</v>
      </c>
      <c r="G4" s="4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2.5" customHeight="1">
      <c r="A5" s="1"/>
      <c r="B5" s="3" t="s">
        <v>23</v>
      </c>
      <c r="C5" s="3" t="s">
        <v>0</v>
      </c>
      <c r="D5" s="4" t="s">
        <v>26</v>
      </c>
      <c r="E5" s="2"/>
      <c r="F5" s="4" t="s">
        <v>43</v>
      </c>
      <c r="G5" s="4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2.5" customHeight="1">
      <c r="A6" s="1"/>
      <c r="B6" s="3" t="s">
        <v>24</v>
      </c>
      <c r="C6" s="3" t="s">
        <v>20</v>
      </c>
      <c r="D6" s="4" t="s">
        <v>29</v>
      </c>
      <c r="E6" s="15" t="s">
        <v>49</v>
      </c>
      <c r="F6" s="4" t="s">
        <v>51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2.5" customHeight="1">
      <c r="A7" s="1"/>
      <c r="B7" s="3" t="s">
        <v>25</v>
      </c>
      <c r="D7" s="4" t="s">
        <v>28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2.5" customHeight="1">
      <c r="A8" s="1"/>
      <c r="B8" s="3"/>
      <c r="C8" s="3" t="s">
        <v>3</v>
      </c>
      <c r="D8" s="4" t="s">
        <v>40</v>
      </c>
      <c r="E8" s="15" t="s">
        <v>50</v>
      </c>
      <c r="F8" s="15"/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2.5" customHeight="1">
      <c r="A9" s="1"/>
      <c r="B9" s="3"/>
      <c r="C9" s="3" t="s">
        <v>4</v>
      </c>
      <c r="E9" s="4" t="s">
        <v>44</v>
      </c>
      <c r="F9" s="4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2.5" customHeight="1">
      <c r="A10" s="1"/>
      <c r="B10" s="3"/>
      <c r="C10" s="3" t="s">
        <v>5</v>
      </c>
      <c r="D10" s="15" t="s">
        <v>36</v>
      </c>
      <c r="E10" s="4" t="s">
        <v>45</v>
      </c>
      <c r="F10" s="4"/>
      <c r="G10" s="3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2.5" customHeight="1">
      <c r="A11" s="1"/>
      <c r="D11" s="11" t="s">
        <v>37</v>
      </c>
      <c r="E11" s="4" t="s">
        <v>46</v>
      </c>
      <c r="F11" s="4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2.5" customHeight="1">
      <c r="A12" s="1"/>
      <c r="B12" s="3"/>
      <c r="C12" s="3" t="s">
        <v>18</v>
      </c>
      <c r="D12" s="4" t="s">
        <v>38</v>
      </c>
      <c r="E12" s="12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2.5" customHeight="1">
      <c r="A13" s="1"/>
      <c r="B13" s="3"/>
      <c r="C13" s="3" t="s">
        <v>19</v>
      </c>
      <c r="D13" s="4" t="s">
        <v>39</v>
      </c>
      <c r="E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2.5" customHeight="1">
      <c r="A14" s="1"/>
      <c r="B14" s="3"/>
      <c r="C14" s="3" t="s">
        <v>6</v>
      </c>
      <c r="D14" s="9"/>
      <c r="E14" s="4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2.5" customHeight="1">
      <c r="A15" s="1"/>
      <c r="D15" s="15"/>
      <c r="E15" s="12"/>
      <c r="F15" s="1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2.5" customHeight="1">
      <c r="A16" s="1"/>
      <c r="B16" s="3"/>
      <c r="C16" s="3" t="s">
        <v>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22.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6" customFormat="1" ht="22.5" customHeight="1">
      <c r="A18" s="22" t="s">
        <v>33</v>
      </c>
      <c r="B18" s="24" t="s">
        <v>34</v>
      </c>
      <c r="C18" s="24" t="s">
        <v>32</v>
      </c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22.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2.5" customHeight="1">
      <c r="A20" s="1">
        <v>1</v>
      </c>
      <c r="B20" s="6" t="s">
        <v>7</v>
      </c>
      <c r="C20" s="7">
        <v>16276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2.5" customHeight="1">
      <c r="A21" s="1">
        <v>2</v>
      </c>
      <c r="B21" s="6" t="s">
        <v>8</v>
      </c>
      <c r="C21" s="7">
        <v>16276</v>
      </c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2.5" customHeight="1">
      <c r="A22" s="1">
        <v>3</v>
      </c>
      <c r="B22" s="6" t="s">
        <v>9</v>
      </c>
      <c r="C22" s="7">
        <v>16276</v>
      </c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2.5" customHeight="1">
      <c r="A23" s="1">
        <v>4</v>
      </c>
      <c r="B23" s="6" t="s">
        <v>10</v>
      </c>
      <c r="C23" s="7">
        <v>16276</v>
      </c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2.5" customHeight="1">
      <c r="A24" s="1">
        <v>5</v>
      </c>
      <c r="B24" s="6" t="s">
        <v>11</v>
      </c>
      <c r="C24" s="7">
        <v>16276</v>
      </c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2.5" customHeight="1">
      <c r="A25" s="1">
        <v>6</v>
      </c>
      <c r="B25" s="6" t="s">
        <v>12</v>
      </c>
      <c r="C25" s="7">
        <v>16276</v>
      </c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2.5" customHeight="1">
      <c r="A26" s="1">
        <v>7</v>
      </c>
      <c r="B26" s="10" t="s">
        <v>31</v>
      </c>
      <c r="C26" s="7">
        <v>16276</v>
      </c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2.5" customHeight="1">
      <c r="A27" s="1">
        <v>8</v>
      </c>
      <c r="B27" s="10" t="s">
        <v>14</v>
      </c>
      <c r="C27" s="7">
        <v>16276</v>
      </c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2.5" customHeight="1">
      <c r="A28" s="1">
        <v>9</v>
      </c>
      <c r="B28" s="10" t="s">
        <v>30</v>
      </c>
      <c r="C28" s="7">
        <v>16276</v>
      </c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2.5" customHeight="1">
      <c r="A29" s="1"/>
      <c r="B29" s="15" t="s">
        <v>35</v>
      </c>
      <c r="C29" s="8">
        <f>SUM(C20:C28)</f>
        <v>146484</v>
      </c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2.5" customHeight="1">
      <c r="A30" s="1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22.5" customHeight="1">
      <c r="A31" s="1"/>
      <c r="B31" s="9" t="s">
        <v>13</v>
      </c>
      <c r="C31" s="7">
        <f>C29/9</f>
        <v>16276</v>
      </c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2.5" customHeight="1">
      <c r="A32" s="1"/>
      <c r="C32" s="3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22.5" customHeight="1">
      <c r="A33" s="1"/>
      <c r="B33" s="11" t="s">
        <v>42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2.5" customHeight="1">
      <c r="A34" s="14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2.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2.5" customHeight="1">
      <c r="A36" s="1"/>
      <c r="B36" s="6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2.5" customHeight="1">
      <c r="A42" s="1"/>
      <c r="B42" s="6"/>
      <c r="C42" s="8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2.5" customHeight="1">
      <c r="A43" s="1"/>
      <c r="B43" s="3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2.5" customHeight="1">
      <c r="A44" s="1"/>
      <c r="B44" s="2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2.5" customHeight="1">
      <c r="A45" s="1"/>
      <c r="B45" s="9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22.5" customHeight="1">
      <c r="A46" s="1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22.5" customHeight="1">
      <c r="A47" s="1"/>
      <c r="B47" s="9"/>
      <c r="C47" s="3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22.5" customHeight="1">
      <c r="A48" s="1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2.5" customHeight="1">
      <c r="A49" s="1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2.5" customHeight="1">
      <c r="A51" s="1"/>
      <c r="B51" s="3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2.5" customHeight="1">
      <c r="A52" s="1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2.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2.5" customHeight="1">
      <c r="A70" s="1"/>
      <c r="B70" s="1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2.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22.5" customHeight="1">
      <c r="A74" s="1"/>
      <c r="B74" s="6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2.5" customHeight="1">
      <c r="A78" s="1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C97C-894B-5A41-97B9-BC8336FDF9DC}">
  <dimension ref="A2:Y1007"/>
  <sheetViews>
    <sheetView topLeftCell="H2" zoomScale="114" workbookViewId="0">
      <selection activeCell="K19" sqref="K19:L19"/>
    </sheetView>
  </sheetViews>
  <sheetFormatPr baseColWidth="10" defaultColWidth="26.83203125" defaultRowHeight="15"/>
  <cols>
    <col min="1" max="6" width="0" hidden="1" customWidth="1"/>
    <col min="14" max="14" width="17.83203125" customWidth="1"/>
    <col min="16" max="16" width="35.5" customWidth="1"/>
  </cols>
  <sheetData>
    <row r="2" spans="1:25" ht="22.5" customHeight="1">
      <c r="A2" s="1"/>
      <c r="B2" s="3"/>
      <c r="C2" s="3"/>
      <c r="D2" s="3"/>
      <c r="E2" s="3"/>
      <c r="F2" s="3"/>
      <c r="G2" s="3"/>
      <c r="H2" s="244" t="s">
        <v>62</v>
      </c>
      <c r="I2" s="244"/>
      <c r="J2" s="244"/>
      <c r="K2" s="244"/>
      <c r="L2" s="244"/>
      <c r="M2" s="24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2.5" customHeight="1" thickBot="1">
      <c r="A3" s="1"/>
      <c r="B3" s="3"/>
      <c r="C3" s="3"/>
      <c r="D3" s="4"/>
      <c r="E3" s="15"/>
      <c r="F3" s="2"/>
      <c r="G3" s="2"/>
      <c r="H3" s="2"/>
      <c r="I3" s="2"/>
      <c r="J3" s="2"/>
      <c r="K3" s="3"/>
      <c r="L3" s="3"/>
      <c r="M3" s="3"/>
      <c r="N3" s="3"/>
      <c r="O3" s="3"/>
      <c r="P3" s="2"/>
      <c r="Q3" s="3"/>
      <c r="R3" s="3"/>
      <c r="S3" s="3"/>
      <c r="T3" s="3"/>
      <c r="U3" s="3"/>
      <c r="V3" s="3"/>
      <c r="W3" s="3"/>
      <c r="X3" s="3"/>
      <c r="Y3" s="3"/>
    </row>
    <row r="4" spans="1:25" ht="36" customHeight="1">
      <c r="A4" s="1"/>
      <c r="B4" s="3"/>
      <c r="C4" s="3"/>
      <c r="D4" s="3"/>
      <c r="E4" s="2"/>
      <c r="F4" s="2"/>
      <c r="G4" s="2"/>
      <c r="H4" s="2"/>
      <c r="I4" s="250" t="s">
        <v>61</v>
      </c>
      <c r="J4" s="251"/>
      <c r="K4" s="245" t="s">
        <v>60</v>
      </c>
      <c r="L4" s="246"/>
      <c r="M4" s="3"/>
      <c r="N4" s="3"/>
      <c r="O4" s="3"/>
      <c r="P4" s="62"/>
      <c r="Q4" s="3"/>
      <c r="R4" s="3"/>
      <c r="S4" s="3"/>
      <c r="T4" s="3"/>
      <c r="U4" s="3"/>
      <c r="V4" s="3"/>
      <c r="W4" s="3"/>
      <c r="X4" s="3"/>
      <c r="Y4" s="3"/>
    </row>
    <row r="5" spans="1:25" ht="22.5" customHeight="1">
      <c r="A5" s="22" t="s">
        <v>33</v>
      </c>
      <c r="B5" s="24" t="s">
        <v>34</v>
      </c>
      <c r="C5" s="24" t="s">
        <v>32</v>
      </c>
      <c r="D5" s="23"/>
      <c r="E5" s="15"/>
      <c r="F5" s="4"/>
      <c r="G5" s="4"/>
      <c r="H5" s="42" t="s">
        <v>55</v>
      </c>
      <c r="I5" s="257" t="s">
        <v>53</v>
      </c>
      <c r="J5" s="258"/>
      <c r="K5" s="41" t="s">
        <v>55</v>
      </c>
      <c r="L5" s="34" t="s">
        <v>54</v>
      </c>
      <c r="M5" s="33" t="s">
        <v>56</v>
      </c>
      <c r="N5" s="3"/>
      <c r="O5" s="3"/>
      <c r="P5" s="63"/>
      <c r="Q5" s="3"/>
      <c r="R5" s="3"/>
      <c r="S5" s="3"/>
      <c r="T5" s="3"/>
      <c r="U5" s="3"/>
      <c r="V5" s="3"/>
      <c r="W5" s="3"/>
      <c r="X5" s="3"/>
      <c r="Y5" s="3"/>
    </row>
    <row r="6" spans="1:25" ht="22.5" customHeight="1">
      <c r="A6" s="1"/>
      <c r="B6" s="3"/>
      <c r="C6" s="3"/>
      <c r="D6" s="3"/>
      <c r="E6" s="28"/>
      <c r="F6" s="35"/>
      <c r="G6" s="7"/>
      <c r="H6" s="248">
        <v>45809</v>
      </c>
      <c r="I6" s="253">
        <v>1</v>
      </c>
      <c r="J6" s="255">
        <v>30000</v>
      </c>
      <c r="K6" s="51">
        <v>1</v>
      </c>
      <c r="L6" s="38">
        <v>16276</v>
      </c>
      <c r="M6" s="56">
        <f>J6-L6</f>
        <v>13724</v>
      </c>
      <c r="N6" s="36">
        <f>SUM(J6-L6)</f>
        <v>13724</v>
      </c>
      <c r="O6" s="3"/>
      <c r="P6" s="63"/>
      <c r="Q6" s="3"/>
      <c r="R6" s="3"/>
      <c r="S6" s="3"/>
      <c r="T6" s="3"/>
      <c r="U6" s="3"/>
      <c r="V6" s="3"/>
      <c r="W6" s="3"/>
      <c r="X6" s="3"/>
      <c r="Y6" s="3"/>
    </row>
    <row r="7" spans="1:25" ht="22.5" customHeight="1">
      <c r="A7" s="1">
        <v>1</v>
      </c>
      <c r="B7" s="6" t="s">
        <v>7</v>
      </c>
      <c r="C7" s="7">
        <v>16276</v>
      </c>
      <c r="D7" s="7"/>
      <c r="E7" s="28"/>
      <c r="F7" s="35"/>
      <c r="G7" s="7"/>
      <c r="H7" s="249"/>
      <c r="I7" s="254"/>
      <c r="J7" s="256"/>
      <c r="K7" s="51">
        <v>2</v>
      </c>
      <c r="L7" s="38">
        <v>16276</v>
      </c>
      <c r="M7" s="57">
        <f>M6-L7</f>
        <v>-2552</v>
      </c>
      <c r="N7" s="240">
        <f>SUM(M7:M14)</f>
        <v>-13945.200000000003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2.5" customHeight="1">
      <c r="A8" s="1">
        <v>2</v>
      </c>
      <c r="B8" s="6" t="s">
        <v>8</v>
      </c>
      <c r="C8" s="7">
        <v>16276</v>
      </c>
      <c r="D8" s="7"/>
      <c r="E8" s="28"/>
      <c r="F8" s="35"/>
      <c r="G8" s="7"/>
      <c r="H8" s="43">
        <v>45839</v>
      </c>
      <c r="I8" s="45">
        <v>2</v>
      </c>
      <c r="J8" s="46">
        <f>J16/10</f>
        <v>14648.4</v>
      </c>
      <c r="K8" s="51">
        <v>3</v>
      </c>
      <c r="L8" s="38">
        <v>16276</v>
      </c>
      <c r="M8" s="57">
        <f t="shared" ref="M8:M14" si="0">J8-L8</f>
        <v>-1627.6000000000004</v>
      </c>
      <c r="N8" s="241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1">
        <v>3</v>
      </c>
      <c r="B9" s="6" t="s">
        <v>9</v>
      </c>
      <c r="C9" s="7">
        <v>16276</v>
      </c>
      <c r="D9" s="7"/>
      <c r="E9" s="28"/>
      <c r="F9" s="35"/>
      <c r="G9" s="7"/>
      <c r="H9" s="44">
        <v>45870</v>
      </c>
      <c r="I9" s="47">
        <v>3</v>
      </c>
      <c r="J9" s="46">
        <f>J16/10</f>
        <v>14648.4</v>
      </c>
      <c r="K9" s="51">
        <v>4</v>
      </c>
      <c r="L9" s="38">
        <v>16276</v>
      </c>
      <c r="M9" s="57">
        <f t="shared" si="0"/>
        <v>-1627.6000000000004</v>
      </c>
      <c r="N9" s="241"/>
      <c r="O9" s="3"/>
      <c r="P9" s="67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1">
        <v>4</v>
      </c>
      <c r="B10" s="6" t="s">
        <v>10</v>
      </c>
      <c r="C10" s="7">
        <v>16276</v>
      </c>
      <c r="D10" s="7"/>
      <c r="E10" s="28"/>
      <c r="F10" s="35"/>
      <c r="G10" s="7"/>
      <c r="H10" s="44">
        <v>45901</v>
      </c>
      <c r="I10" s="45">
        <v>4</v>
      </c>
      <c r="J10" s="46">
        <f>J16/10</f>
        <v>14648.4</v>
      </c>
      <c r="K10" s="51">
        <v>5</v>
      </c>
      <c r="L10" s="38">
        <v>16276</v>
      </c>
      <c r="M10" s="57">
        <f t="shared" si="0"/>
        <v>-1627.6000000000004</v>
      </c>
      <c r="N10" s="24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2.5" customHeight="1">
      <c r="A11" s="1">
        <v>5</v>
      </c>
      <c r="B11" s="6" t="s">
        <v>11</v>
      </c>
      <c r="C11" s="7">
        <v>16276</v>
      </c>
      <c r="D11" s="7"/>
      <c r="E11" s="28"/>
      <c r="F11" s="35"/>
      <c r="G11" s="7"/>
      <c r="H11" s="44">
        <v>45931</v>
      </c>
      <c r="I11" s="45">
        <v>5</v>
      </c>
      <c r="J11" s="46">
        <f>J16/10</f>
        <v>14648.4</v>
      </c>
      <c r="K11" s="51">
        <v>6</v>
      </c>
      <c r="L11" s="38">
        <v>16276</v>
      </c>
      <c r="M11" s="57">
        <f t="shared" si="0"/>
        <v>-1627.6000000000004</v>
      </c>
      <c r="N11" s="24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2.5" customHeight="1">
      <c r="A12" s="1">
        <v>6</v>
      </c>
      <c r="B12" s="6" t="s">
        <v>12</v>
      </c>
      <c r="C12" s="7">
        <v>16276</v>
      </c>
      <c r="D12" s="7"/>
      <c r="E12" s="28"/>
      <c r="F12" s="35"/>
      <c r="G12" s="7"/>
      <c r="H12" s="44">
        <v>45962</v>
      </c>
      <c r="I12" s="45">
        <v>6</v>
      </c>
      <c r="J12" s="46">
        <f>J16/10</f>
        <v>14648.4</v>
      </c>
      <c r="K12" s="51">
        <v>7</v>
      </c>
      <c r="L12" s="38">
        <v>16276</v>
      </c>
      <c r="M12" s="57">
        <f t="shared" si="0"/>
        <v>-1627.6000000000004</v>
      </c>
      <c r="N12" s="24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2.5" customHeight="1">
      <c r="A13" s="1">
        <v>7</v>
      </c>
      <c r="B13" s="10" t="s">
        <v>31</v>
      </c>
      <c r="C13" s="7">
        <v>16276</v>
      </c>
      <c r="D13" s="7"/>
      <c r="E13" s="28"/>
      <c r="F13" s="35"/>
      <c r="G13" s="7"/>
      <c r="H13" s="44">
        <v>45992</v>
      </c>
      <c r="I13" s="45">
        <v>7</v>
      </c>
      <c r="J13" s="46">
        <f>J16/10</f>
        <v>14648.4</v>
      </c>
      <c r="K13" s="51">
        <v>8</v>
      </c>
      <c r="L13" s="38">
        <v>16276</v>
      </c>
      <c r="M13" s="57">
        <f t="shared" si="0"/>
        <v>-1627.6000000000004</v>
      </c>
      <c r="N13" s="24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2.5" customHeight="1">
      <c r="A14" s="1">
        <v>8</v>
      </c>
      <c r="B14" s="10" t="s">
        <v>14</v>
      </c>
      <c r="C14" s="7">
        <v>16276</v>
      </c>
      <c r="D14" s="7"/>
      <c r="E14" s="28"/>
      <c r="F14" s="35"/>
      <c r="G14" s="7"/>
      <c r="H14" s="44">
        <v>46023</v>
      </c>
      <c r="I14" s="45">
        <v>8</v>
      </c>
      <c r="J14" s="46">
        <f>J16/10</f>
        <v>14648.4</v>
      </c>
      <c r="K14" s="51">
        <v>9</v>
      </c>
      <c r="L14" s="38">
        <v>16276</v>
      </c>
      <c r="M14" s="57">
        <f t="shared" si="0"/>
        <v>-1627.6000000000004</v>
      </c>
      <c r="N14" s="24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2.5" customHeight="1" thickBot="1">
      <c r="A15" s="1">
        <v>9</v>
      </c>
      <c r="B15" s="10" t="s">
        <v>30</v>
      </c>
      <c r="C15" s="7">
        <v>16276</v>
      </c>
      <c r="D15" s="7"/>
      <c r="E15" s="28"/>
      <c r="F15" s="35"/>
      <c r="G15" s="7"/>
      <c r="H15" s="44">
        <v>46054</v>
      </c>
      <c r="I15" s="48">
        <v>9</v>
      </c>
      <c r="J15" s="49">
        <f>J16/10</f>
        <v>14648.4</v>
      </c>
      <c r="K15" s="51">
        <v>10</v>
      </c>
      <c r="L15" s="39">
        <v>0</v>
      </c>
      <c r="M15" s="58">
        <f>SUM(J15+L15)</f>
        <v>14648.4</v>
      </c>
      <c r="N15" s="36">
        <f>SUM(J15+L15)</f>
        <v>14648.4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2.5" customHeight="1">
      <c r="A16" s="1"/>
      <c r="B16" s="15" t="s">
        <v>35</v>
      </c>
      <c r="C16" s="8">
        <f>SUM(C7:C15)</f>
        <v>146484</v>
      </c>
      <c r="D16" s="8"/>
      <c r="E16" s="29"/>
      <c r="F16" s="30"/>
      <c r="G16" s="8"/>
      <c r="H16" s="8"/>
      <c r="I16" s="2" t="s">
        <v>52</v>
      </c>
      <c r="J16" s="8">
        <f>SUM((L6:L15))</f>
        <v>146484</v>
      </c>
      <c r="K16" s="3"/>
      <c r="L16" s="3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2.5" customHeight="1">
      <c r="A17" s="1"/>
      <c r="D17" s="3"/>
      <c r="E17" s="29"/>
      <c r="F17" s="30"/>
      <c r="G17" s="8"/>
      <c r="H17" s="8"/>
      <c r="I17" s="3"/>
      <c r="J17" s="7">
        <f>SUM(J6:J15)</f>
        <v>147187.19999999998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2.5" customHeight="1" thickBot="1">
      <c r="A18" s="1"/>
      <c r="B18" s="9" t="s">
        <v>13</v>
      </c>
      <c r="C18" s="7">
        <f>C16/9</f>
        <v>16276</v>
      </c>
      <c r="D18" s="9"/>
      <c r="E18" s="3"/>
      <c r="F18" s="3"/>
      <c r="G18" s="3"/>
      <c r="H18" s="243"/>
      <c r="I18" s="243"/>
      <c r="J18" s="243"/>
      <c r="K18" s="243"/>
      <c r="L18" s="243"/>
      <c r="M18" s="243"/>
      <c r="N18" s="24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2.5" customHeight="1">
      <c r="A19" s="1"/>
      <c r="C19" s="3"/>
      <c r="D19" s="9"/>
      <c r="E19" s="2"/>
      <c r="F19" s="2"/>
      <c r="G19" s="2"/>
      <c r="H19" s="2"/>
      <c r="I19" s="250" t="s">
        <v>61</v>
      </c>
      <c r="J19" s="252"/>
      <c r="K19" s="246" t="s">
        <v>60</v>
      </c>
      <c r="L19" s="24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2.5" customHeight="1">
      <c r="A20" s="1"/>
      <c r="B20" s="11" t="s">
        <v>42</v>
      </c>
      <c r="C20" s="3"/>
      <c r="D20" s="3"/>
      <c r="E20" s="3"/>
      <c r="F20" s="3"/>
      <c r="G20" s="3"/>
      <c r="H20" s="42" t="s">
        <v>55</v>
      </c>
      <c r="I20" s="257" t="s">
        <v>53</v>
      </c>
      <c r="J20" s="259"/>
      <c r="K20" s="34" t="s">
        <v>55</v>
      </c>
      <c r="L20" s="34" t="s">
        <v>54</v>
      </c>
      <c r="M20" s="52" t="s">
        <v>56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2.5" customHeight="1">
      <c r="E21" s="7"/>
      <c r="F21" s="247"/>
      <c r="G21" s="3"/>
      <c r="H21" s="248">
        <v>45809</v>
      </c>
      <c r="I21" s="253">
        <v>1</v>
      </c>
      <c r="J21" s="260">
        <v>31000</v>
      </c>
      <c r="K21" s="37">
        <v>1</v>
      </c>
      <c r="L21" s="38">
        <v>16276</v>
      </c>
      <c r="M21" s="53">
        <f>J21-L21</f>
        <v>14724</v>
      </c>
      <c r="N21" s="31">
        <f>J21-L21</f>
        <v>14724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2.5" customHeight="1">
      <c r="E22" s="7"/>
      <c r="F22" s="247"/>
      <c r="G22" s="3"/>
      <c r="H22" s="249"/>
      <c r="I22" s="254"/>
      <c r="J22" s="261"/>
      <c r="K22" s="37">
        <v>2</v>
      </c>
      <c r="L22" s="38">
        <v>16276</v>
      </c>
      <c r="M22" s="54">
        <f>M21-L22</f>
        <v>-1552</v>
      </c>
      <c r="N22" s="240">
        <f>SUM(M22:M29)</f>
        <v>-6984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2.5" customHeight="1">
      <c r="E23" s="7"/>
      <c r="F23" s="3"/>
      <c r="G23" s="3"/>
      <c r="H23" s="43">
        <v>45839</v>
      </c>
      <c r="I23" s="45">
        <v>2</v>
      </c>
      <c r="J23" s="40">
        <v>15500</v>
      </c>
      <c r="K23" s="37">
        <v>3</v>
      </c>
      <c r="L23" s="38">
        <v>16276</v>
      </c>
      <c r="M23" s="54">
        <f t="shared" ref="M23:M29" si="1">J23-L23</f>
        <v>-776</v>
      </c>
      <c r="N23" s="24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E24" s="7"/>
      <c r="F24" s="3"/>
      <c r="G24" s="3"/>
      <c r="H24" s="44">
        <v>45870</v>
      </c>
      <c r="I24" s="47">
        <v>3</v>
      </c>
      <c r="J24" s="40">
        <v>15500</v>
      </c>
      <c r="K24" s="37">
        <v>4</v>
      </c>
      <c r="L24" s="38">
        <v>16276</v>
      </c>
      <c r="M24" s="54">
        <f t="shared" si="1"/>
        <v>-776</v>
      </c>
      <c r="N24" s="24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E25" s="7"/>
      <c r="F25" s="3"/>
      <c r="G25" s="3"/>
      <c r="H25" s="44">
        <v>45901</v>
      </c>
      <c r="I25" s="45">
        <v>4</v>
      </c>
      <c r="J25" s="40">
        <v>15500</v>
      </c>
      <c r="K25" s="37">
        <v>5</v>
      </c>
      <c r="L25" s="38">
        <v>16276</v>
      </c>
      <c r="M25" s="54">
        <f t="shared" si="1"/>
        <v>-776</v>
      </c>
      <c r="N25" s="24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2.5" customHeight="1">
      <c r="E26" s="7"/>
      <c r="F26" s="3"/>
      <c r="G26" s="3"/>
      <c r="H26" s="44">
        <v>45931</v>
      </c>
      <c r="I26" s="45">
        <v>5</v>
      </c>
      <c r="J26" s="40">
        <v>15500</v>
      </c>
      <c r="K26" s="37">
        <v>6</v>
      </c>
      <c r="L26" s="38">
        <v>16276</v>
      </c>
      <c r="M26" s="54">
        <f t="shared" si="1"/>
        <v>-776</v>
      </c>
      <c r="N26" s="24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2.5" customHeight="1">
      <c r="E27" s="7"/>
      <c r="F27" s="3"/>
      <c r="G27" s="3"/>
      <c r="H27" s="44">
        <v>45962</v>
      </c>
      <c r="I27" s="45">
        <v>6</v>
      </c>
      <c r="J27" s="40">
        <v>15500</v>
      </c>
      <c r="K27" s="37">
        <v>7</v>
      </c>
      <c r="L27" s="38">
        <v>16276</v>
      </c>
      <c r="M27" s="54">
        <f t="shared" si="1"/>
        <v>-776</v>
      </c>
      <c r="N27" s="241"/>
      <c r="O27" s="3"/>
      <c r="P27" s="7"/>
      <c r="Q27" s="3"/>
      <c r="R27" s="3"/>
      <c r="S27" s="3"/>
      <c r="T27" s="3"/>
      <c r="U27" s="3"/>
      <c r="V27" s="3"/>
      <c r="W27" s="3"/>
      <c r="X27" s="3"/>
      <c r="Y27" s="3"/>
    </row>
    <row r="28" spans="1:25" ht="22.5" customHeight="1">
      <c r="E28" s="7"/>
      <c r="F28" s="3"/>
      <c r="G28" s="3"/>
      <c r="H28" s="44">
        <v>45992</v>
      </c>
      <c r="I28" s="45">
        <v>7</v>
      </c>
      <c r="J28" s="40">
        <v>15500</v>
      </c>
      <c r="K28" s="37">
        <v>8</v>
      </c>
      <c r="L28" s="38">
        <v>16276</v>
      </c>
      <c r="M28" s="54">
        <f t="shared" si="1"/>
        <v>-776</v>
      </c>
      <c r="N28" s="24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2.5" customHeight="1">
      <c r="E29" s="7"/>
      <c r="F29" s="3"/>
      <c r="G29" s="3"/>
      <c r="H29" s="44">
        <v>46023</v>
      </c>
      <c r="I29" s="45">
        <v>8</v>
      </c>
      <c r="J29" s="40">
        <v>15500</v>
      </c>
      <c r="K29" s="37">
        <v>9</v>
      </c>
      <c r="L29" s="38">
        <v>16276</v>
      </c>
      <c r="M29" s="54">
        <f t="shared" si="1"/>
        <v>-776</v>
      </c>
      <c r="N29" s="24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2.5" customHeight="1" thickBot="1">
      <c r="E30" s="3"/>
      <c r="F30" s="3"/>
      <c r="G30" s="3"/>
      <c r="H30" s="44">
        <v>46054</v>
      </c>
      <c r="I30" s="48">
        <v>9</v>
      </c>
      <c r="J30" s="50">
        <f>J32-SUM(J21:J29)</f>
        <v>6984</v>
      </c>
      <c r="K30" s="37">
        <v>10</v>
      </c>
      <c r="L30" s="39">
        <v>0</v>
      </c>
      <c r="M30" s="55">
        <f>SUM(J30+L30)</f>
        <v>6984</v>
      </c>
      <c r="N30" s="32">
        <f>SUM(J30+L30)</f>
        <v>6984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2.5" customHeight="1">
      <c r="E31" s="3"/>
      <c r="I31" s="2" t="s">
        <v>58</v>
      </c>
      <c r="J31" s="8">
        <f>SUM(L21:L30)</f>
        <v>146484</v>
      </c>
      <c r="K31" s="3"/>
      <c r="L31" s="3"/>
      <c r="M31" s="7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2.5" hidden="1" customHeight="1">
      <c r="E32" s="3"/>
      <c r="F32" s="3"/>
      <c r="G32" s="3"/>
      <c r="H32" s="3"/>
      <c r="I32" s="3" t="s">
        <v>57</v>
      </c>
      <c r="J32" s="8">
        <f>SUM(C7:C15)</f>
        <v>146484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2.5" customHeight="1">
      <c r="E33" s="9"/>
      <c r="F33" s="3"/>
      <c r="G33" s="3"/>
      <c r="H33" s="3"/>
      <c r="I33" s="3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2.5" customHeight="1">
      <c r="E34" s="3"/>
      <c r="F34" s="3"/>
      <c r="G34" s="3"/>
      <c r="H34" s="3"/>
      <c r="I34" s="3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2.5" customHeight="1">
      <c r="A35" s="14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2.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2.5" customHeight="1">
      <c r="A37" s="1"/>
      <c r="B37" s="6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2.5" customHeight="1">
      <c r="A38" s="1"/>
      <c r="B38" s="6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1"/>
      <c r="B39" s="6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1"/>
      <c r="B40" s="6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2.5" customHeight="1">
      <c r="A41" s="1"/>
      <c r="B41" s="6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22.5" customHeight="1">
      <c r="A42" s="1"/>
      <c r="B42" s="6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2.5" customHeight="1">
      <c r="A43" s="1"/>
      <c r="B43" s="6"/>
      <c r="C43" s="8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2.5" customHeight="1">
      <c r="A44" s="1"/>
      <c r="B44" s="3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22.5" customHeight="1">
      <c r="A45" s="1"/>
      <c r="B45" s="2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2.5" customHeight="1">
      <c r="A46" s="1"/>
      <c r="B46" s="9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2.5" customHeight="1">
      <c r="A47" s="1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2.5" customHeight="1">
      <c r="A48" s="1"/>
      <c r="B48" s="9"/>
      <c r="C48" s="3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22.5" customHeight="1">
      <c r="A49" s="1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22.5" customHeight="1">
      <c r="A50" s="1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22.5" customHeight="1">
      <c r="A51" s="1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2.5" customHeight="1">
      <c r="A52" s="1"/>
      <c r="B52" s="3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2.5" customHeight="1">
      <c r="A53" s="1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22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22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22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22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2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2.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22.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2.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2.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22.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2.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2.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2.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2.5" customHeight="1">
      <c r="A71" s="1"/>
      <c r="B71" s="1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2.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2.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22.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2.5" customHeight="1">
      <c r="A75" s="1"/>
      <c r="B75" s="6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22.5" customHeight="1">
      <c r="A76" s="1"/>
      <c r="B76" s="6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22.5" customHeight="1">
      <c r="A77" s="1"/>
      <c r="B77" s="6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2.5" customHeight="1">
      <c r="A78" s="1"/>
      <c r="B78" s="6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22.5" customHeight="1">
      <c r="A79" s="1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mergeCells count="17">
    <mergeCell ref="F21:F22"/>
    <mergeCell ref="H21:H22"/>
    <mergeCell ref="H6:H7"/>
    <mergeCell ref="I4:J4"/>
    <mergeCell ref="I19:J19"/>
    <mergeCell ref="I6:I7"/>
    <mergeCell ref="J6:J7"/>
    <mergeCell ref="I5:J5"/>
    <mergeCell ref="I20:J20"/>
    <mergeCell ref="I21:I22"/>
    <mergeCell ref="J21:J22"/>
    <mergeCell ref="N22:N29"/>
    <mergeCell ref="N7:N14"/>
    <mergeCell ref="H18:N18"/>
    <mergeCell ref="H2:M2"/>
    <mergeCell ref="K4:L4"/>
    <mergeCell ref="K19:L19"/>
  </mergeCells>
  <pageMargins left="0.7" right="0.7" top="0.75" bottom="0.75" header="0.3" footer="0.3"/>
  <ignoredErrors>
    <ignoredError sqref="M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6-DEF8-9B45-ADA4-08C2B03AAE1E}">
  <dimension ref="D2:E10"/>
  <sheetViews>
    <sheetView zoomScale="106" workbookViewId="0">
      <selection activeCell="E13" sqref="E13"/>
    </sheetView>
  </sheetViews>
  <sheetFormatPr baseColWidth="10" defaultRowHeight="15"/>
  <cols>
    <col min="1" max="1" width="4.83203125" bestFit="1" customWidth="1"/>
    <col min="2" max="2" width="32" bestFit="1" customWidth="1"/>
    <col min="5" max="5" width="37.6640625" customWidth="1"/>
  </cols>
  <sheetData>
    <row r="2" spans="4:5">
      <c r="D2" s="3"/>
      <c r="E2" s="29" t="s">
        <v>63</v>
      </c>
    </row>
    <row r="3" spans="4:5" ht="34">
      <c r="D3" s="28" t="s">
        <v>76</v>
      </c>
      <c r="E3" s="64" t="s">
        <v>73</v>
      </c>
    </row>
    <row r="4" spans="4:5" ht="17">
      <c r="D4" s="28" t="s">
        <v>81</v>
      </c>
      <c r="E4" s="64" t="s">
        <v>82</v>
      </c>
    </row>
    <row r="5" spans="4:5">
      <c r="D5" s="75" t="s">
        <v>83</v>
      </c>
      <c r="E5" s="75" t="s">
        <v>84</v>
      </c>
    </row>
    <row r="6" spans="4:5" ht="16">
      <c r="D6" s="28" t="s">
        <v>77</v>
      </c>
      <c r="E6" s="65" t="s">
        <v>71</v>
      </c>
    </row>
    <row r="7" spans="4:5" ht="16">
      <c r="D7" s="28" t="s">
        <v>78</v>
      </c>
      <c r="E7" s="65" t="s">
        <v>72</v>
      </c>
    </row>
    <row r="8" spans="4:5">
      <c r="D8" s="28" t="s">
        <v>76</v>
      </c>
      <c r="E8" s="28" t="s">
        <v>74</v>
      </c>
    </row>
    <row r="9" spans="4:5">
      <c r="D9" s="28" t="s">
        <v>79</v>
      </c>
      <c r="E9" s="28" t="s">
        <v>75</v>
      </c>
    </row>
    <row r="10" spans="4:5" ht="32">
      <c r="D10" s="28" t="s">
        <v>78</v>
      </c>
      <c r="E10" s="6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C1B9-229E-D245-97AE-5901B4DA91A5}">
  <dimension ref="A3:H8"/>
  <sheetViews>
    <sheetView workbookViewId="0">
      <selection activeCell="A3" sqref="A3"/>
    </sheetView>
  </sheetViews>
  <sheetFormatPr baseColWidth="10" defaultRowHeight="15"/>
  <cols>
    <col min="1" max="1" width="19.5" bestFit="1" customWidth="1"/>
    <col min="2" max="2" width="16.5" bestFit="1" customWidth="1"/>
    <col min="3" max="3" width="12.83203125" bestFit="1" customWidth="1"/>
    <col min="4" max="4" width="22.83203125" bestFit="1" customWidth="1"/>
    <col min="5" max="5" width="14.83203125" bestFit="1" customWidth="1"/>
    <col min="6" max="6" width="17.6640625" bestFit="1" customWidth="1"/>
    <col min="7" max="7" width="14.83203125" bestFit="1" customWidth="1"/>
    <col min="8" max="8" width="17.83203125" bestFit="1" customWidth="1"/>
  </cols>
  <sheetData>
    <row r="3" spans="1:8">
      <c r="A3" s="80" t="s">
        <v>89</v>
      </c>
      <c r="B3" t="s">
        <v>91</v>
      </c>
      <c r="C3" t="s">
        <v>88</v>
      </c>
      <c r="D3" t="s">
        <v>96</v>
      </c>
      <c r="E3" t="s">
        <v>95</v>
      </c>
      <c r="F3" t="s">
        <v>94</v>
      </c>
      <c r="G3" t="s">
        <v>93</v>
      </c>
      <c r="H3" t="s">
        <v>92</v>
      </c>
    </row>
    <row r="4" spans="1:8">
      <c r="A4" s="81" t="s">
        <v>67</v>
      </c>
      <c r="B4">
        <v>127</v>
      </c>
      <c r="C4" s="76">
        <v>0.499</v>
      </c>
      <c r="D4">
        <v>19.510000000000002</v>
      </c>
      <c r="E4">
        <v>278</v>
      </c>
      <c r="F4">
        <v>14.63</v>
      </c>
      <c r="G4">
        <v>6.1</v>
      </c>
      <c r="H4">
        <v>1427.54</v>
      </c>
    </row>
    <row r="5" spans="1:8">
      <c r="A5" s="81" t="s">
        <v>69</v>
      </c>
      <c r="B5">
        <v>524</v>
      </c>
      <c r="C5" s="76">
        <v>0.20200000000000001</v>
      </c>
      <c r="D5">
        <v>5.29</v>
      </c>
      <c r="E5">
        <v>5196</v>
      </c>
      <c r="F5">
        <v>371.14</v>
      </c>
      <c r="G5">
        <v>2.1800000000000002</v>
      </c>
      <c r="H5">
        <v>9488.6200000000008</v>
      </c>
    </row>
    <row r="6" spans="1:8">
      <c r="A6" s="81" t="s">
        <v>68</v>
      </c>
      <c r="B6">
        <v>101</v>
      </c>
      <c r="C6" s="76">
        <v>0.32</v>
      </c>
      <c r="D6">
        <v>12.39</v>
      </c>
      <c r="E6">
        <v>462</v>
      </c>
      <c r="F6">
        <v>19.25</v>
      </c>
      <c r="G6">
        <v>3.63</v>
      </c>
      <c r="H6">
        <v>1588.75</v>
      </c>
    </row>
    <row r="7" spans="1:8">
      <c r="A7" s="81" t="s">
        <v>66</v>
      </c>
      <c r="B7">
        <v>16</v>
      </c>
      <c r="C7" s="76">
        <v>0.61</v>
      </c>
      <c r="D7">
        <v>18</v>
      </c>
      <c r="E7">
        <v>40</v>
      </c>
      <c r="F7">
        <v>2.86</v>
      </c>
      <c r="G7">
        <v>6.17</v>
      </c>
      <c r="H7">
        <v>215.79</v>
      </c>
    </row>
    <row r="8" spans="1:8">
      <c r="A8" s="81" t="s">
        <v>90</v>
      </c>
      <c r="B8">
        <v>768</v>
      </c>
      <c r="C8" s="76">
        <v>1.6310000000000002</v>
      </c>
      <c r="D8">
        <v>55.19</v>
      </c>
      <c r="E8">
        <v>5976</v>
      </c>
      <c r="F8">
        <v>407.88</v>
      </c>
      <c r="G8">
        <v>18.079999999999998</v>
      </c>
      <c r="H8">
        <v>12720.7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9996-8F3B-EA4A-A371-E2C76B06DC7E}">
  <sheetPr>
    <tabColor theme="4" tint="0.59999389629810485"/>
  </sheetPr>
  <dimension ref="A1:H19"/>
  <sheetViews>
    <sheetView workbookViewId="0">
      <selection activeCell="G1" sqref="G1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8" ht="16">
      <c r="A1" s="74" t="s">
        <v>70</v>
      </c>
      <c r="B1" s="74" t="s">
        <v>64</v>
      </c>
      <c r="C1" s="74" t="s">
        <v>65</v>
      </c>
      <c r="D1" s="93" t="s">
        <v>98</v>
      </c>
      <c r="E1" s="93" t="s">
        <v>110</v>
      </c>
      <c r="F1" s="93" t="s">
        <v>99</v>
      </c>
      <c r="G1" s="93" t="s">
        <v>100</v>
      </c>
      <c r="H1" s="99" t="s">
        <v>113</v>
      </c>
    </row>
    <row r="2" spans="1:8" ht="16">
      <c r="A2" s="87" t="s">
        <v>66</v>
      </c>
      <c r="B2" s="88">
        <v>41456</v>
      </c>
      <c r="C2" s="88">
        <v>42551</v>
      </c>
      <c r="D2" s="94" t="s">
        <v>109</v>
      </c>
      <c r="E2" s="94" t="s">
        <v>111</v>
      </c>
      <c r="F2" s="95">
        <v>34691725</v>
      </c>
      <c r="G2" s="96" t="s">
        <v>103</v>
      </c>
    </row>
    <row r="3" spans="1:8" ht="16">
      <c r="A3" s="72" t="s">
        <v>67</v>
      </c>
      <c r="B3" s="73">
        <v>39295</v>
      </c>
      <c r="C3" s="73">
        <v>41121</v>
      </c>
      <c r="D3" s="94" t="s">
        <v>109</v>
      </c>
      <c r="E3" s="94" t="s">
        <v>112</v>
      </c>
      <c r="F3" s="95">
        <v>37062593</v>
      </c>
      <c r="G3" s="96">
        <v>50</v>
      </c>
    </row>
    <row r="4" spans="1:8" ht="16">
      <c r="A4" s="82" t="s">
        <v>68</v>
      </c>
      <c r="B4" s="83">
        <v>39448</v>
      </c>
      <c r="C4" s="83">
        <v>40543</v>
      </c>
      <c r="D4" s="94" t="s">
        <v>108</v>
      </c>
      <c r="E4" s="94" t="s">
        <v>111</v>
      </c>
      <c r="F4" s="97">
        <v>47498460</v>
      </c>
      <c r="G4" s="98">
        <v>89</v>
      </c>
    </row>
    <row r="5" spans="1:8" ht="16">
      <c r="A5" s="72" t="s">
        <v>106</v>
      </c>
      <c r="B5" s="73">
        <v>40909</v>
      </c>
      <c r="C5" s="73">
        <v>42004</v>
      </c>
      <c r="D5" s="237" t="s">
        <v>108</v>
      </c>
      <c r="E5" s="237" t="s">
        <v>111</v>
      </c>
      <c r="F5" s="95">
        <v>64508381</v>
      </c>
      <c r="G5" s="238">
        <v>107</v>
      </c>
    </row>
    <row r="6" spans="1:8">
      <c r="A6" s="59"/>
    </row>
    <row r="7" spans="1:8">
      <c r="A7" s="60"/>
    </row>
    <row r="8" spans="1:8">
      <c r="A8" s="60"/>
    </row>
    <row r="9" spans="1:8">
      <c r="A9" s="61"/>
    </row>
    <row r="10" spans="1:8">
      <c r="A10" s="61"/>
    </row>
    <row r="11" spans="1:8">
      <c r="A11" s="60"/>
    </row>
    <row r="12" spans="1:8">
      <c r="A12" s="60"/>
    </row>
    <row r="13" spans="1:8">
      <c r="A13" s="60"/>
    </row>
    <row r="14" spans="1:8">
      <c r="A14" s="60"/>
    </row>
    <row r="15" spans="1:8">
      <c r="A15" s="60"/>
    </row>
    <row r="16" spans="1:8">
      <c r="A16" s="60"/>
    </row>
    <row r="17" spans="1:1">
      <c r="A17" s="61"/>
    </row>
    <row r="18" spans="1:1">
      <c r="A18" s="61"/>
    </row>
    <row r="19" spans="1:1">
      <c r="A19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E3B-2291-7942-9195-141B36F1AF3A}">
  <sheetPr>
    <tabColor theme="4" tint="0.59999389629810485"/>
  </sheetPr>
  <dimension ref="A1:E5"/>
  <sheetViews>
    <sheetView workbookViewId="0">
      <selection activeCell="D1" sqref="D1"/>
    </sheetView>
  </sheetViews>
  <sheetFormatPr baseColWidth="10" defaultRowHeight="15"/>
  <cols>
    <col min="1" max="1" width="19.5" bestFit="1" customWidth="1"/>
    <col min="2" max="2" width="15.5" bestFit="1" customWidth="1"/>
    <col min="3" max="3" width="14.5" bestFit="1" customWidth="1"/>
    <col min="4" max="4" width="46" bestFit="1" customWidth="1"/>
    <col min="5" max="5" width="17.83203125" customWidth="1"/>
    <col min="6" max="6" width="27.83203125" customWidth="1"/>
    <col min="7" max="7" width="22" customWidth="1"/>
  </cols>
  <sheetData>
    <row r="1" spans="1:5" ht="20">
      <c r="A1" s="74" t="s">
        <v>70</v>
      </c>
      <c r="B1" s="74" t="s">
        <v>64</v>
      </c>
      <c r="C1" s="74" t="s">
        <v>65</v>
      </c>
      <c r="D1" s="69" t="s">
        <v>101</v>
      </c>
      <c r="E1" s="92"/>
    </row>
    <row r="2" spans="1:5">
      <c r="A2" s="87" t="s">
        <v>66</v>
      </c>
      <c r="B2" s="88">
        <v>41456</v>
      </c>
      <c r="C2" s="88">
        <v>42551</v>
      </c>
      <c r="D2" s="179" t="s">
        <v>104</v>
      </c>
    </row>
    <row r="3" spans="1:5">
      <c r="A3" s="72" t="s">
        <v>67</v>
      </c>
      <c r="B3" s="73">
        <v>39295</v>
      </c>
      <c r="C3" s="73">
        <v>41121</v>
      </c>
      <c r="D3" s="179" t="s">
        <v>105</v>
      </c>
    </row>
    <row r="4" spans="1:5">
      <c r="A4" s="82" t="s">
        <v>68</v>
      </c>
      <c r="B4" s="83">
        <v>39448</v>
      </c>
      <c r="C4" s="83">
        <v>40543</v>
      </c>
      <c r="D4" s="179" t="s">
        <v>102</v>
      </c>
    </row>
    <row r="5" spans="1:5" ht="32">
      <c r="A5" s="72" t="s">
        <v>106</v>
      </c>
      <c r="B5" s="73">
        <v>40909</v>
      </c>
      <c r="C5" s="73">
        <v>42004</v>
      </c>
      <c r="D5" s="239" t="s">
        <v>107</v>
      </c>
      <c r="E5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4890-D70C-BE47-9CEA-178A44D033AD}">
  <sheetPr>
    <tabColor theme="7" tint="0.59999389629810485"/>
  </sheetPr>
  <dimension ref="A1:F35"/>
  <sheetViews>
    <sheetView workbookViewId="0">
      <selection activeCell="E1" sqref="E1:E1048576"/>
    </sheetView>
  </sheetViews>
  <sheetFormatPr baseColWidth="10" defaultRowHeight="15"/>
  <cols>
    <col min="1" max="1" width="19.5" bestFit="1" customWidth="1"/>
    <col min="2" max="2" width="37.1640625" bestFit="1" customWidth="1"/>
    <col min="3" max="3" width="5.1640625" bestFit="1" customWidth="1"/>
    <col min="4" max="4" width="37" bestFit="1" customWidth="1"/>
  </cols>
  <sheetData>
    <row r="1" spans="1:6" ht="16">
      <c r="A1" s="74" t="s">
        <v>70</v>
      </c>
      <c r="B1" s="69" t="s">
        <v>97</v>
      </c>
      <c r="C1" s="233" t="s">
        <v>539</v>
      </c>
      <c r="D1" s="233" t="s">
        <v>540</v>
      </c>
      <c r="E1" s="68"/>
      <c r="F1" s="68"/>
    </row>
    <row r="2" spans="1:6" ht="24" customHeight="1">
      <c r="A2" s="234" t="s">
        <v>66</v>
      </c>
      <c r="B2" s="234" t="s">
        <v>477</v>
      </c>
      <c r="C2" s="234">
        <v>2015</v>
      </c>
      <c r="D2" s="234" t="s">
        <v>478</v>
      </c>
    </row>
    <row r="3" spans="1:6" s="91" customFormat="1" ht="30" customHeight="1">
      <c r="A3" s="234" t="s">
        <v>66</v>
      </c>
      <c r="B3" s="234" t="s">
        <v>479</v>
      </c>
      <c r="C3" s="234">
        <v>2016</v>
      </c>
      <c r="D3" s="234" t="s">
        <v>480</v>
      </c>
      <c r="E3"/>
    </row>
    <row r="4" spans="1:6">
      <c r="A4" s="234" t="s">
        <v>66</v>
      </c>
      <c r="B4" s="234" t="s">
        <v>481</v>
      </c>
      <c r="C4" s="234">
        <v>2017</v>
      </c>
      <c r="D4" s="234" t="s">
        <v>417</v>
      </c>
    </row>
    <row r="5" spans="1:6">
      <c r="A5" s="234" t="s">
        <v>66</v>
      </c>
      <c r="B5" s="234" t="s">
        <v>482</v>
      </c>
      <c r="C5" s="234">
        <v>2021</v>
      </c>
      <c r="D5" s="234" t="s">
        <v>483</v>
      </c>
      <c r="E5" s="91"/>
    </row>
    <row r="6" spans="1:6">
      <c r="A6" s="234" t="s">
        <v>66</v>
      </c>
      <c r="B6" s="234" t="s">
        <v>484</v>
      </c>
      <c r="C6" s="234">
        <v>2023</v>
      </c>
      <c r="D6" s="234" t="s">
        <v>478</v>
      </c>
    </row>
    <row r="7" spans="1:6">
      <c r="A7" s="234" t="s">
        <v>66</v>
      </c>
      <c r="B7" s="234" t="s">
        <v>485</v>
      </c>
      <c r="C7" s="234">
        <v>2017</v>
      </c>
      <c r="D7" s="234" t="s">
        <v>486</v>
      </c>
    </row>
    <row r="8" spans="1:6">
      <c r="A8" s="234" t="s">
        <v>66</v>
      </c>
      <c r="B8" s="234" t="s">
        <v>485</v>
      </c>
      <c r="C8" s="234">
        <v>2017</v>
      </c>
      <c r="D8" s="234" t="s">
        <v>417</v>
      </c>
    </row>
    <row r="9" spans="1:6">
      <c r="A9" s="235" t="s">
        <v>67</v>
      </c>
      <c r="B9" s="235" t="s">
        <v>488</v>
      </c>
      <c r="C9" s="235">
        <v>2017</v>
      </c>
      <c r="D9" s="235" t="s">
        <v>489</v>
      </c>
    </row>
    <row r="10" spans="1:6">
      <c r="A10" s="235" t="s">
        <v>67</v>
      </c>
      <c r="B10" s="235" t="s">
        <v>490</v>
      </c>
      <c r="C10" s="235">
        <v>2017</v>
      </c>
      <c r="D10" s="235" t="s">
        <v>491</v>
      </c>
    </row>
    <row r="11" spans="1:6">
      <c r="A11" s="235" t="s">
        <v>67</v>
      </c>
      <c r="B11" s="235" t="s">
        <v>487</v>
      </c>
      <c r="C11" s="235">
        <v>2019</v>
      </c>
      <c r="D11" s="235" t="s">
        <v>492</v>
      </c>
    </row>
    <row r="12" spans="1:6">
      <c r="A12" s="235" t="s">
        <v>67</v>
      </c>
      <c r="B12" s="235" t="s">
        <v>493</v>
      </c>
      <c r="C12" s="235">
        <v>2022</v>
      </c>
      <c r="D12" s="235" t="s">
        <v>494</v>
      </c>
    </row>
    <row r="13" spans="1:6">
      <c r="A13" s="235" t="s">
        <v>67</v>
      </c>
      <c r="B13" s="235" t="s">
        <v>495</v>
      </c>
      <c r="C13" s="235">
        <v>2023</v>
      </c>
      <c r="D13" s="235" t="s">
        <v>496</v>
      </c>
    </row>
    <row r="14" spans="1:6">
      <c r="A14" s="235" t="s">
        <v>67</v>
      </c>
      <c r="B14" s="235" t="s">
        <v>497</v>
      </c>
      <c r="C14" s="235">
        <v>2024</v>
      </c>
      <c r="D14" s="235" t="s">
        <v>498</v>
      </c>
    </row>
    <row r="15" spans="1:6">
      <c r="A15" s="235" t="s">
        <v>67</v>
      </c>
      <c r="B15" s="235" t="s">
        <v>499</v>
      </c>
      <c r="C15" s="235">
        <v>2024</v>
      </c>
      <c r="D15" s="235" t="s">
        <v>500</v>
      </c>
    </row>
    <row r="16" spans="1:6">
      <c r="A16" s="236" t="s">
        <v>68</v>
      </c>
      <c r="B16" s="236" t="s">
        <v>501</v>
      </c>
      <c r="C16" s="236">
        <v>2011</v>
      </c>
      <c r="D16" s="236" t="s">
        <v>500</v>
      </c>
    </row>
    <row r="17" spans="1:4">
      <c r="A17" s="236" t="s">
        <v>68</v>
      </c>
      <c r="B17" s="236" t="s">
        <v>502</v>
      </c>
      <c r="C17" s="236">
        <v>2011</v>
      </c>
      <c r="D17" s="236" t="s">
        <v>503</v>
      </c>
    </row>
    <row r="18" spans="1:4">
      <c r="A18" s="236" t="s">
        <v>68</v>
      </c>
      <c r="B18" s="236" t="s">
        <v>504</v>
      </c>
      <c r="C18" s="236">
        <v>2013</v>
      </c>
      <c r="D18" s="236" t="s">
        <v>505</v>
      </c>
    </row>
    <row r="19" spans="1:4">
      <c r="A19" s="236" t="s">
        <v>68</v>
      </c>
      <c r="B19" s="236" t="s">
        <v>506</v>
      </c>
      <c r="C19" s="236">
        <v>2019</v>
      </c>
      <c r="D19" s="236" t="s">
        <v>507</v>
      </c>
    </row>
    <row r="20" spans="1:4">
      <c r="A20" s="236" t="s">
        <v>68</v>
      </c>
      <c r="B20" s="236" t="s">
        <v>508</v>
      </c>
      <c r="C20" s="236">
        <v>2024</v>
      </c>
      <c r="D20" s="236" t="s">
        <v>500</v>
      </c>
    </row>
    <row r="21" spans="1:4">
      <c r="A21" s="70" t="s">
        <v>69</v>
      </c>
      <c r="B21" s="70" t="s">
        <v>509</v>
      </c>
      <c r="C21" s="70">
        <v>2015</v>
      </c>
      <c r="D21" s="70" t="s">
        <v>510</v>
      </c>
    </row>
    <row r="22" spans="1:4">
      <c r="A22" s="70" t="s">
        <v>69</v>
      </c>
      <c r="B22" s="70" t="s">
        <v>511</v>
      </c>
      <c r="C22" s="70">
        <v>2015</v>
      </c>
      <c r="D22" s="70" t="s">
        <v>512</v>
      </c>
    </row>
    <row r="23" spans="1:4">
      <c r="A23" s="70" t="s">
        <v>69</v>
      </c>
      <c r="B23" s="70" t="s">
        <v>513</v>
      </c>
      <c r="C23" s="70">
        <v>2015</v>
      </c>
      <c r="D23" s="70" t="s">
        <v>514</v>
      </c>
    </row>
    <row r="24" spans="1:4">
      <c r="A24" s="70" t="s">
        <v>69</v>
      </c>
      <c r="B24" s="70" t="s">
        <v>515</v>
      </c>
      <c r="C24" s="70">
        <v>2016</v>
      </c>
      <c r="D24" s="70" t="s">
        <v>516</v>
      </c>
    </row>
    <row r="25" spans="1:4">
      <c r="A25" s="70" t="s">
        <v>69</v>
      </c>
      <c r="B25" s="70" t="s">
        <v>517</v>
      </c>
      <c r="C25" s="70">
        <v>2016</v>
      </c>
      <c r="D25" s="70" t="s">
        <v>518</v>
      </c>
    </row>
    <row r="26" spans="1:4">
      <c r="A26" s="70" t="s">
        <v>69</v>
      </c>
      <c r="B26" s="70" t="s">
        <v>519</v>
      </c>
      <c r="C26" s="70">
        <v>2016</v>
      </c>
      <c r="D26" s="70" t="s">
        <v>520</v>
      </c>
    </row>
    <row r="27" spans="1:4">
      <c r="A27" s="70" t="s">
        <v>69</v>
      </c>
      <c r="B27" s="70" t="s">
        <v>521</v>
      </c>
      <c r="C27" s="70">
        <v>2016</v>
      </c>
      <c r="D27" s="70" t="s">
        <v>522</v>
      </c>
    </row>
    <row r="28" spans="1:4">
      <c r="A28" s="70" t="s">
        <v>69</v>
      </c>
      <c r="B28" s="70" t="s">
        <v>523</v>
      </c>
      <c r="C28" s="70">
        <v>2017</v>
      </c>
      <c r="D28" s="70" t="s">
        <v>524</v>
      </c>
    </row>
    <row r="29" spans="1:4">
      <c r="A29" s="70" t="s">
        <v>69</v>
      </c>
      <c r="B29" s="70" t="s">
        <v>525</v>
      </c>
      <c r="C29" s="70">
        <v>2017</v>
      </c>
      <c r="D29" s="70" t="s">
        <v>526</v>
      </c>
    </row>
    <row r="30" spans="1:4">
      <c r="A30" s="70" t="s">
        <v>69</v>
      </c>
      <c r="B30" s="70" t="s">
        <v>527</v>
      </c>
      <c r="C30" s="70">
        <v>2018</v>
      </c>
      <c r="D30" s="70" t="s">
        <v>528</v>
      </c>
    </row>
    <row r="31" spans="1:4">
      <c r="A31" s="70" t="s">
        <v>69</v>
      </c>
      <c r="B31" s="70" t="s">
        <v>529</v>
      </c>
      <c r="C31" s="70">
        <v>2018</v>
      </c>
      <c r="D31" s="70" t="s">
        <v>530</v>
      </c>
    </row>
    <row r="32" spans="1:4">
      <c r="A32" s="70" t="s">
        <v>69</v>
      </c>
      <c r="B32" s="70" t="s">
        <v>531</v>
      </c>
      <c r="C32" s="70">
        <v>2018</v>
      </c>
      <c r="D32" s="70" t="s">
        <v>532</v>
      </c>
    </row>
    <row r="33" spans="1:4">
      <c r="A33" s="70" t="s">
        <v>69</v>
      </c>
      <c r="B33" s="70" t="s">
        <v>533</v>
      </c>
      <c r="C33" s="70">
        <v>2018</v>
      </c>
      <c r="D33" s="70" t="s">
        <v>534</v>
      </c>
    </row>
    <row r="34" spans="1:4">
      <c r="A34" s="70" t="s">
        <v>69</v>
      </c>
      <c r="B34" s="70" t="s">
        <v>535</v>
      </c>
      <c r="C34" s="70">
        <v>2021</v>
      </c>
      <c r="D34" s="70" t="s">
        <v>536</v>
      </c>
    </row>
    <row r="35" spans="1:4">
      <c r="A35" s="70" t="s">
        <v>69</v>
      </c>
      <c r="B35" s="70" t="s">
        <v>537</v>
      </c>
      <c r="C35" s="70">
        <v>2025</v>
      </c>
      <c r="D35" s="70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6226-9553-4747-9AF1-2642AAB549AE}">
  <sheetPr>
    <tabColor theme="5" tint="0.59999389629810485"/>
  </sheetPr>
  <dimension ref="A1:L145"/>
  <sheetViews>
    <sheetView topLeftCell="C1" workbookViewId="0">
      <selection activeCell="L20" sqref="L20"/>
    </sheetView>
  </sheetViews>
  <sheetFormatPr baseColWidth="10" defaultRowHeight="15"/>
  <cols>
    <col min="1" max="1" width="19.5" bestFit="1" customWidth="1"/>
    <col min="2" max="2" width="38.5" customWidth="1"/>
    <col min="3" max="3" width="14.5" bestFit="1" customWidth="1"/>
    <col min="4" max="4" width="13" bestFit="1" customWidth="1"/>
    <col min="5" max="5" width="10.1640625" bestFit="1" customWidth="1"/>
    <col min="6" max="6" width="14" customWidth="1"/>
    <col min="7" max="7" width="10.5" bestFit="1" customWidth="1"/>
    <col min="8" max="8" width="18.33203125" customWidth="1"/>
    <col min="9" max="9" width="8" bestFit="1" customWidth="1"/>
    <col min="10" max="10" width="17.33203125" customWidth="1"/>
    <col min="11" max="11" width="21" customWidth="1"/>
    <col min="12" max="12" width="44.83203125" style="71" customWidth="1"/>
    <col min="13" max="13" width="52" customWidth="1"/>
  </cols>
  <sheetData>
    <row r="1" spans="1:12" ht="17" customHeight="1">
      <c r="A1" s="74" t="s">
        <v>70</v>
      </c>
      <c r="B1" s="74" t="s">
        <v>64</v>
      </c>
      <c r="C1" s="74" t="s">
        <v>65</v>
      </c>
      <c r="D1" s="79" t="s">
        <v>85</v>
      </c>
      <c r="E1" s="79" t="s">
        <v>542</v>
      </c>
      <c r="F1" s="79" t="s">
        <v>543</v>
      </c>
      <c r="G1" s="79" t="s">
        <v>541</v>
      </c>
      <c r="H1" s="79" t="s">
        <v>544</v>
      </c>
      <c r="I1" s="79" t="s">
        <v>86</v>
      </c>
      <c r="J1" s="169" t="s">
        <v>87</v>
      </c>
      <c r="K1" s="180" t="s">
        <v>114</v>
      </c>
      <c r="L1" s="181" t="s">
        <v>115</v>
      </c>
    </row>
    <row r="2" spans="1:12" ht="16">
      <c r="A2" s="87" t="s">
        <v>66</v>
      </c>
      <c r="B2" s="88">
        <v>41456</v>
      </c>
      <c r="C2" s="88">
        <v>42551</v>
      </c>
      <c r="D2" s="89">
        <v>867.37</v>
      </c>
      <c r="E2" s="89">
        <v>3.37</v>
      </c>
      <c r="F2" s="89">
        <v>22.08</v>
      </c>
      <c r="G2" s="89">
        <v>287</v>
      </c>
      <c r="H2" s="89">
        <v>11</v>
      </c>
      <c r="I2" s="90">
        <v>0.46800000000000003</v>
      </c>
      <c r="J2" s="170">
        <v>103</v>
      </c>
      <c r="K2" s="182">
        <v>238</v>
      </c>
      <c r="L2" s="183">
        <f>K2/G2</f>
        <v>0.82926829268292679</v>
      </c>
    </row>
    <row r="3" spans="1:12" ht="16">
      <c r="A3" s="72" t="s">
        <v>67</v>
      </c>
      <c r="B3" s="73">
        <v>39295</v>
      </c>
      <c r="C3" s="73">
        <v>41121</v>
      </c>
      <c r="D3" s="77">
        <v>1427.54</v>
      </c>
      <c r="E3" s="77">
        <v>6.1</v>
      </c>
      <c r="F3" s="77">
        <v>14.63</v>
      </c>
      <c r="G3" s="77">
        <v>278</v>
      </c>
      <c r="H3" s="77">
        <v>19.510000000000002</v>
      </c>
      <c r="I3" s="78">
        <v>0.499</v>
      </c>
      <c r="J3" s="171">
        <v>127</v>
      </c>
      <c r="K3" s="182">
        <v>224</v>
      </c>
      <c r="L3" s="183">
        <f>K3/G3</f>
        <v>0.80575539568345322</v>
      </c>
    </row>
    <row r="4" spans="1:12" ht="16">
      <c r="A4" s="82" t="s">
        <v>68</v>
      </c>
      <c r="B4" s="83">
        <v>39448</v>
      </c>
      <c r="C4" s="83">
        <v>40543</v>
      </c>
      <c r="D4" s="84">
        <v>1524.78</v>
      </c>
      <c r="E4" s="84">
        <v>3.67</v>
      </c>
      <c r="F4" s="84">
        <v>24.39</v>
      </c>
      <c r="G4" s="84">
        <v>439</v>
      </c>
      <c r="H4" s="84">
        <v>12.65</v>
      </c>
      <c r="I4" s="85">
        <v>0.32700000000000001</v>
      </c>
      <c r="J4" s="172">
        <v>98</v>
      </c>
      <c r="K4" s="182">
        <v>409</v>
      </c>
      <c r="L4" s="183">
        <f>K4/G4</f>
        <v>0.93166287015945326</v>
      </c>
    </row>
    <row r="5" spans="1:12" ht="17" thickBot="1">
      <c r="A5" s="72" t="s">
        <v>106</v>
      </c>
      <c r="B5" s="73">
        <v>40909</v>
      </c>
      <c r="C5" s="73">
        <v>42004</v>
      </c>
      <c r="D5" s="77">
        <v>2874.4</v>
      </c>
      <c r="E5" s="77">
        <v>17.28</v>
      </c>
      <c r="F5" s="77">
        <v>12.71</v>
      </c>
      <c r="G5" s="77">
        <v>178</v>
      </c>
      <c r="H5" s="77">
        <v>56.91</v>
      </c>
      <c r="I5" s="78">
        <v>0.36699999999999999</v>
      </c>
      <c r="J5" s="171">
        <v>36</v>
      </c>
      <c r="K5" s="184">
        <v>164</v>
      </c>
      <c r="L5" s="185">
        <f>(K5/G5)</f>
        <v>0.9213483146067416</v>
      </c>
    </row>
    <row r="6" spans="1:12" ht="22" customHeight="1"/>
    <row r="7" spans="1:12">
      <c r="G7" s="71"/>
      <c r="L7"/>
    </row>
    <row r="8" spans="1:12">
      <c r="L8"/>
    </row>
    <row r="9" spans="1:12" ht="15" customHeight="1">
      <c r="L9"/>
    </row>
    <row r="10" spans="1:12" ht="15" customHeight="1">
      <c r="L10"/>
    </row>
    <row r="11" spans="1:12" ht="15" customHeight="1">
      <c r="L11"/>
    </row>
    <row r="12" spans="1:12" ht="15" customHeight="1">
      <c r="L12"/>
    </row>
    <row r="13" spans="1:12" ht="15" customHeight="1">
      <c r="L13"/>
    </row>
    <row r="14" spans="1:12" ht="15" customHeight="1">
      <c r="L14"/>
    </row>
    <row r="15" spans="1:12" ht="15" customHeight="1">
      <c r="L15"/>
    </row>
    <row r="16" spans="1:12" ht="15" customHeight="1">
      <c r="L16"/>
    </row>
    <row r="17" spans="12:12" ht="15" customHeight="1">
      <c r="L17"/>
    </row>
    <row r="18" spans="12:12" ht="15" customHeight="1">
      <c r="L18"/>
    </row>
    <row r="19" spans="12:12" ht="15" customHeight="1">
      <c r="L19"/>
    </row>
    <row r="20" spans="12:12" ht="15" customHeight="1">
      <c r="L20"/>
    </row>
    <row r="21" spans="12:12" ht="15" customHeight="1">
      <c r="L21"/>
    </row>
    <row r="22" spans="12:12" ht="15" customHeight="1">
      <c r="L22"/>
    </row>
    <row r="23" spans="12:12" ht="15" customHeight="1">
      <c r="L23"/>
    </row>
    <row r="24" spans="12:12" ht="15" customHeight="1">
      <c r="L24"/>
    </row>
    <row r="25" spans="12:12" ht="15" customHeight="1">
      <c r="L25"/>
    </row>
    <row r="26" spans="12:12" ht="15" customHeight="1">
      <c r="L26"/>
    </row>
    <row r="27" spans="12:12" ht="15" customHeight="1">
      <c r="L27"/>
    </row>
    <row r="28" spans="12:12" ht="15" customHeight="1">
      <c r="L28"/>
    </row>
    <row r="29" spans="12:12" ht="15" customHeight="1">
      <c r="L29"/>
    </row>
    <row r="30" spans="12:12" ht="15" customHeight="1">
      <c r="L30"/>
    </row>
    <row r="31" spans="12:12" ht="15" customHeight="1">
      <c r="L31"/>
    </row>
    <row r="32" spans="12:12" ht="15" customHeight="1">
      <c r="L32"/>
    </row>
    <row r="33" spans="12:12" ht="15" customHeight="1">
      <c r="L33"/>
    </row>
    <row r="34" spans="12:12" ht="15" customHeight="1">
      <c r="L34"/>
    </row>
    <row r="35" spans="12:12" ht="15" customHeight="1">
      <c r="L35"/>
    </row>
    <row r="36" spans="12:12" ht="15" customHeight="1">
      <c r="L36"/>
    </row>
    <row r="37" spans="12:12" ht="15" customHeight="1">
      <c r="L37"/>
    </row>
    <row r="38" spans="12:12" ht="15" customHeight="1">
      <c r="L38"/>
    </row>
    <row r="39" spans="12:12" ht="15" customHeight="1">
      <c r="L39"/>
    </row>
    <row r="40" spans="12:12" ht="15" customHeight="1">
      <c r="L40"/>
    </row>
    <row r="41" spans="12:12" ht="15" customHeight="1">
      <c r="L41"/>
    </row>
    <row r="42" spans="12:12" ht="15" customHeight="1">
      <c r="L42"/>
    </row>
    <row r="43" spans="12:12" ht="15" customHeight="1">
      <c r="L43"/>
    </row>
    <row r="44" spans="12:12" ht="15" customHeight="1">
      <c r="L44"/>
    </row>
    <row r="45" spans="12:12" ht="15" customHeight="1">
      <c r="L45"/>
    </row>
    <row r="46" spans="12:12" ht="15" customHeight="1">
      <c r="L46"/>
    </row>
    <row r="47" spans="12:12" ht="15" customHeight="1">
      <c r="L47"/>
    </row>
    <row r="48" spans="12:12" ht="15" customHeight="1">
      <c r="L48"/>
    </row>
    <row r="49" spans="12:12" ht="15" customHeight="1">
      <c r="L49"/>
    </row>
    <row r="50" spans="12:12" ht="15" customHeight="1">
      <c r="L50"/>
    </row>
    <row r="51" spans="12:12" ht="15" customHeight="1">
      <c r="L51"/>
    </row>
    <row r="52" spans="12:12" ht="15" customHeight="1">
      <c r="L52"/>
    </row>
    <row r="53" spans="12:12" ht="15" customHeight="1">
      <c r="L53"/>
    </row>
    <row r="54" spans="12:12" ht="15" customHeight="1">
      <c r="L54"/>
    </row>
    <row r="55" spans="12:12" ht="15" customHeight="1">
      <c r="L55"/>
    </row>
    <row r="56" spans="12:12" ht="15" customHeight="1">
      <c r="L56"/>
    </row>
    <row r="57" spans="12:12" ht="15" customHeight="1">
      <c r="L57"/>
    </row>
    <row r="58" spans="12:12" ht="15" customHeight="1">
      <c r="L58"/>
    </row>
    <row r="59" spans="12:12" ht="15" customHeight="1">
      <c r="L59"/>
    </row>
    <row r="60" spans="12:12" ht="15" customHeight="1">
      <c r="L60"/>
    </row>
    <row r="61" spans="12:12" ht="15" customHeight="1">
      <c r="L61"/>
    </row>
    <row r="62" spans="12:12" ht="15" customHeight="1">
      <c r="L62"/>
    </row>
    <row r="63" spans="12:12" ht="15" customHeight="1">
      <c r="L63"/>
    </row>
    <row r="64" spans="12:12" ht="15" customHeight="1">
      <c r="L64"/>
    </row>
    <row r="65" spans="12:12" ht="15" customHeight="1">
      <c r="L65"/>
    </row>
    <row r="66" spans="12:12" ht="15" customHeight="1">
      <c r="L66"/>
    </row>
    <row r="67" spans="12:12" ht="15" customHeight="1">
      <c r="L67"/>
    </row>
    <row r="68" spans="12:12" ht="15" customHeight="1">
      <c r="L68"/>
    </row>
    <row r="69" spans="12:12" ht="15" customHeight="1">
      <c r="L69"/>
    </row>
    <row r="70" spans="12:12" ht="15" customHeight="1">
      <c r="L70"/>
    </row>
    <row r="71" spans="12:12" ht="15" customHeight="1">
      <c r="L71"/>
    </row>
    <row r="72" spans="12:12" ht="15" customHeight="1">
      <c r="L72"/>
    </row>
    <row r="73" spans="12:12" ht="15" customHeight="1">
      <c r="L73"/>
    </row>
    <row r="74" spans="12:12" ht="15" customHeight="1">
      <c r="L74"/>
    </row>
    <row r="75" spans="12:12" ht="15" customHeight="1">
      <c r="L75"/>
    </row>
    <row r="76" spans="12:12" ht="15" customHeight="1">
      <c r="L76"/>
    </row>
    <row r="77" spans="12:12" ht="15" customHeight="1">
      <c r="L77"/>
    </row>
    <row r="78" spans="12:12" ht="15" customHeight="1">
      <c r="L78"/>
    </row>
    <row r="79" spans="12:12" ht="15" customHeight="1">
      <c r="L79"/>
    </row>
    <row r="80" spans="12:12" ht="15" customHeight="1">
      <c r="L80"/>
    </row>
    <row r="81" spans="12:12" ht="15" customHeight="1">
      <c r="L81"/>
    </row>
    <row r="82" spans="12:12" ht="15" customHeight="1">
      <c r="L82"/>
    </row>
    <row r="83" spans="12:12" ht="15" customHeight="1">
      <c r="L83"/>
    </row>
    <row r="84" spans="12:12" ht="15" customHeight="1">
      <c r="L84"/>
    </row>
    <row r="85" spans="12:12" ht="15" customHeight="1">
      <c r="L85"/>
    </row>
    <row r="86" spans="12:12" ht="15" customHeight="1">
      <c r="L86"/>
    </row>
    <row r="87" spans="12:12" ht="15" customHeight="1">
      <c r="L87"/>
    </row>
    <row r="88" spans="12:12" ht="15" customHeight="1">
      <c r="L88"/>
    </row>
    <row r="89" spans="12:12" ht="15" customHeight="1">
      <c r="L89"/>
    </row>
    <row r="90" spans="12:12" ht="15" customHeight="1">
      <c r="L90"/>
    </row>
    <row r="91" spans="12:12" ht="15" customHeight="1">
      <c r="L91"/>
    </row>
    <row r="92" spans="12:12" ht="15" customHeight="1">
      <c r="L92"/>
    </row>
    <row r="93" spans="12:12" ht="15" customHeight="1">
      <c r="L93"/>
    </row>
    <row r="94" spans="12:12" ht="15" customHeight="1">
      <c r="L94"/>
    </row>
    <row r="95" spans="12:12" ht="15" customHeight="1">
      <c r="L95"/>
    </row>
    <row r="96" spans="12:12" ht="15" customHeight="1">
      <c r="L96"/>
    </row>
    <row r="97" spans="12:12" ht="15" customHeight="1">
      <c r="L97"/>
    </row>
    <row r="98" spans="12:12" ht="15" customHeight="1">
      <c r="L98"/>
    </row>
    <row r="99" spans="12:12" ht="15" customHeight="1">
      <c r="L99"/>
    </row>
    <row r="100" spans="12:12" ht="15" customHeight="1">
      <c r="L100"/>
    </row>
    <row r="101" spans="12:12" ht="15" customHeight="1">
      <c r="L101"/>
    </row>
    <row r="102" spans="12:12" ht="15" customHeight="1">
      <c r="L102"/>
    </row>
    <row r="103" spans="12:12" ht="15" customHeight="1">
      <c r="L103"/>
    </row>
    <row r="104" spans="12:12" ht="15" customHeight="1">
      <c r="L104"/>
    </row>
    <row r="105" spans="12:12" ht="15" customHeight="1">
      <c r="L105"/>
    </row>
    <row r="106" spans="12:12" ht="15" customHeight="1">
      <c r="L106"/>
    </row>
    <row r="107" spans="12:12" ht="15" customHeight="1">
      <c r="L107"/>
    </row>
    <row r="108" spans="12:12" ht="15" customHeight="1">
      <c r="L108"/>
    </row>
    <row r="109" spans="12:12" ht="15" customHeight="1">
      <c r="L109"/>
    </row>
    <row r="110" spans="12:12" ht="15" customHeight="1">
      <c r="L110"/>
    </row>
    <row r="111" spans="12:12" ht="15" customHeight="1">
      <c r="L111"/>
    </row>
    <row r="112" spans="12:12" ht="15" customHeight="1">
      <c r="L112"/>
    </row>
    <row r="113" spans="12:12" ht="15" customHeight="1">
      <c r="L113"/>
    </row>
    <row r="114" spans="12:12" ht="15" customHeight="1">
      <c r="L114"/>
    </row>
    <row r="115" spans="12:12" ht="15" customHeight="1">
      <c r="L115"/>
    </row>
    <row r="116" spans="12:12" ht="15" customHeight="1">
      <c r="L116"/>
    </row>
    <row r="117" spans="12:12" ht="15" customHeight="1">
      <c r="L117"/>
    </row>
    <row r="118" spans="12:12" ht="15" customHeight="1">
      <c r="L118"/>
    </row>
    <row r="119" spans="12:12" ht="15" customHeight="1">
      <c r="L119"/>
    </row>
    <row r="120" spans="12:12" ht="15" customHeight="1">
      <c r="L120"/>
    </row>
    <row r="121" spans="12:12" ht="15" customHeight="1">
      <c r="L121"/>
    </row>
    <row r="122" spans="12:12" ht="15" customHeight="1">
      <c r="L122"/>
    </row>
    <row r="123" spans="12:12" ht="15" customHeight="1">
      <c r="L123"/>
    </row>
    <row r="124" spans="12:12" ht="15" customHeight="1">
      <c r="L124"/>
    </row>
    <row r="125" spans="12:12" ht="15" customHeight="1">
      <c r="L125"/>
    </row>
    <row r="126" spans="12:12" ht="15" customHeight="1">
      <c r="L126"/>
    </row>
    <row r="127" spans="12:12" ht="15" customHeight="1">
      <c r="L127"/>
    </row>
    <row r="128" spans="12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4C17-2FCF-724E-A8D8-38720B04D08E}">
  <sheetPr>
    <tabColor theme="5" tint="0.39997558519241921"/>
  </sheetPr>
  <dimension ref="A1:G21"/>
  <sheetViews>
    <sheetView workbookViewId="0">
      <selection activeCell="G1" sqref="G1"/>
    </sheetView>
  </sheetViews>
  <sheetFormatPr baseColWidth="10" defaultRowHeight="15"/>
  <cols>
    <col min="1" max="1" width="21.6640625" bestFit="1" customWidth="1"/>
    <col min="2" max="2" width="34" customWidth="1"/>
    <col min="3" max="3" width="15.5" customWidth="1"/>
    <col min="4" max="4" width="14.6640625" bestFit="1" customWidth="1"/>
    <col min="5" max="5" width="15.33203125" bestFit="1" customWidth="1"/>
    <col min="6" max="6" width="19" bestFit="1" customWidth="1"/>
    <col min="7" max="7" width="19" customWidth="1"/>
  </cols>
  <sheetData>
    <row r="1" spans="1:7" s="116" customFormat="1" ht="19">
      <c r="A1" s="115" t="s">
        <v>297</v>
      </c>
      <c r="B1" s="115" t="s">
        <v>298</v>
      </c>
      <c r="C1" s="196" t="s">
        <v>299</v>
      </c>
      <c r="D1" s="126" t="s">
        <v>545</v>
      </c>
      <c r="E1" s="196" t="s">
        <v>300</v>
      </c>
      <c r="F1" s="126" t="s">
        <v>320</v>
      </c>
      <c r="G1" s="196" t="s">
        <v>321</v>
      </c>
    </row>
    <row r="2" spans="1:7" s="119" customFormat="1" ht="16">
      <c r="A2" s="117" t="s">
        <v>66</v>
      </c>
      <c r="B2" s="118" t="s">
        <v>301</v>
      </c>
      <c r="C2" s="197" t="s">
        <v>302</v>
      </c>
      <c r="D2" s="186">
        <v>50</v>
      </c>
      <c r="E2" s="197">
        <v>646</v>
      </c>
      <c r="F2" s="281">
        <f>SUM(D2:D6)/5</f>
        <v>53.02</v>
      </c>
      <c r="G2" s="270">
        <f>SUM(E2:E6)/5</f>
        <v>487.2</v>
      </c>
    </row>
    <row r="3" spans="1:7" s="119" customFormat="1" ht="16">
      <c r="A3" s="117" t="s">
        <v>66</v>
      </c>
      <c r="B3" s="118" t="s">
        <v>303</v>
      </c>
      <c r="C3" s="197" t="s">
        <v>304</v>
      </c>
      <c r="D3" s="186">
        <v>50.3</v>
      </c>
      <c r="E3" s="197">
        <v>526</v>
      </c>
      <c r="F3" s="282"/>
      <c r="G3" s="271"/>
    </row>
    <row r="4" spans="1:7" s="119" customFormat="1" ht="16">
      <c r="A4" s="117" t="s">
        <v>66</v>
      </c>
      <c r="B4" s="118" t="s">
        <v>305</v>
      </c>
      <c r="C4" s="197" t="s">
        <v>302</v>
      </c>
      <c r="D4" s="186">
        <v>50</v>
      </c>
      <c r="E4" s="197">
        <v>451</v>
      </c>
      <c r="F4" s="282"/>
      <c r="G4" s="271"/>
    </row>
    <row r="5" spans="1:7" s="119" customFormat="1" ht="16">
      <c r="A5" s="117" t="s">
        <v>66</v>
      </c>
      <c r="B5" s="118" t="s">
        <v>306</v>
      </c>
      <c r="C5" s="197" t="s">
        <v>307</v>
      </c>
      <c r="D5" s="186">
        <v>64.8</v>
      </c>
      <c r="E5" s="197">
        <v>433</v>
      </c>
      <c r="F5" s="282"/>
      <c r="G5" s="271"/>
    </row>
    <row r="6" spans="1:7" s="119" customFormat="1" ht="17" thickBot="1">
      <c r="A6" s="117" t="s">
        <v>66</v>
      </c>
      <c r="B6" s="128" t="s">
        <v>308</v>
      </c>
      <c r="C6" s="198" t="s">
        <v>302</v>
      </c>
      <c r="D6" s="187">
        <v>50</v>
      </c>
      <c r="E6" s="198">
        <v>380</v>
      </c>
      <c r="F6" s="283"/>
      <c r="G6" s="272"/>
    </row>
    <row r="7" spans="1:7" s="119" customFormat="1" ht="16">
      <c r="A7" s="120" t="s">
        <v>67</v>
      </c>
      <c r="B7" s="127" t="s">
        <v>301</v>
      </c>
      <c r="C7" s="199" t="s">
        <v>302</v>
      </c>
      <c r="D7" s="188">
        <v>50</v>
      </c>
      <c r="E7" s="199">
        <v>646</v>
      </c>
      <c r="F7" s="262">
        <f>SUM(D7:D11)/5</f>
        <v>53.02</v>
      </c>
      <c r="G7" s="273">
        <f>SUM(E7:E11)/5</f>
        <v>487.2</v>
      </c>
    </row>
    <row r="8" spans="1:7" s="119" customFormat="1" ht="16">
      <c r="A8" s="120" t="s">
        <v>67</v>
      </c>
      <c r="B8" s="121" t="s">
        <v>303</v>
      </c>
      <c r="C8" s="200" t="s">
        <v>304</v>
      </c>
      <c r="D8" s="189">
        <v>50.3</v>
      </c>
      <c r="E8" s="200">
        <v>526</v>
      </c>
      <c r="F8" s="262"/>
      <c r="G8" s="273"/>
    </row>
    <row r="9" spans="1:7" s="119" customFormat="1" ht="16">
      <c r="A9" s="120" t="s">
        <v>67</v>
      </c>
      <c r="B9" s="121" t="s">
        <v>305</v>
      </c>
      <c r="C9" s="200" t="s">
        <v>302</v>
      </c>
      <c r="D9" s="189">
        <v>50</v>
      </c>
      <c r="E9" s="200">
        <v>451</v>
      </c>
      <c r="F9" s="262"/>
      <c r="G9" s="273"/>
    </row>
    <row r="10" spans="1:7" s="119" customFormat="1" ht="16">
      <c r="A10" s="120" t="s">
        <v>67</v>
      </c>
      <c r="B10" s="121" t="s">
        <v>306</v>
      </c>
      <c r="C10" s="200" t="s">
        <v>307</v>
      </c>
      <c r="D10" s="189">
        <v>64.8</v>
      </c>
      <c r="E10" s="200">
        <v>433</v>
      </c>
      <c r="F10" s="262"/>
      <c r="G10" s="273"/>
    </row>
    <row r="11" spans="1:7" s="119" customFormat="1" ht="17" thickBot="1">
      <c r="A11" s="129" t="s">
        <v>67</v>
      </c>
      <c r="B11" s="130" t="s">
        <v>308</v>
      </c>
      <c r="C11" s="201" t="s">
        <v>302</v>
      </c>
      <c r="D11" s="190">
        <v>50</v>
      </c>
      <c r="E11" s="201">
        <v>380</v>
      </c>
      <c r="F11" s="263"/>
      <c r="G11" s="274"/>
    </row>
    <row r="12" spans="1:7" s="119" customFormat="1" ht="16">
      <c r="A12" s="131" t="s">
        <v>68</v>
      </c>
      <c r="B12" s="132" t="s">
        <v>315</v>
      </c>
      <c r="C12" s="202" t="s">
        <v>304</v>
      </c>
      <c r="D12" s="191">
        <v>50.3</v>
      </c>
      <c r="E12" s="202">
        <v>1992</v>
      </c>
      <c r="F12" s="264">
        <f>SUM(D12:D16)/5</f>
        <v>56.1</v>
      </c>
      <c r="G12" s="275">
        <f>SUM(E12:E16)/5</f>
        <v>1419.6</v>
      </c>
    </row>
    <row r="13" spans="1:7" s="119" customFormat="1" ht="16">
      <c r="A13" s="122" t="s">
        <v>68</v>
      </c>
      <c r="B13" s="123" t="s">
        <v>316</v>
      </c>
      <c r="C13" s="203" t="s">
        <v>307</v>
      </c>
      <c r="D13" s="192">
        <v>64.8</v>
      </c>
      <c r="E13" s="203">
        <v>1779</v>
      </c>
      <c r="F13" s="265"/>
      <c r="G13" s="276"/>
    </row>
    <row r="14" spans="1:7" s="119" customFormat="1" ht="16">
      <c r="A14" s="122" t="s">
        <v>68</v>
      </c>
      <c r="B14" s="123" t="s">
        <v>317</v>
      </c>
      <c r="C14" s="203" t="s">
        <v>304</v>
      </c>
      <c r="D14" s="192">
        <v>50.3</v>
      </c>
      <c r="E14" s="203">
        <v>1267</v>
      </c>
      <c r="F14" s="265"/>
      <c r="G14" s="276"/>
    </row>
    <row r="15" spans="1:7" s="119" customFormat="1" ht="16">
      <c r="A15" s="122" t="s">
        <v>68</v>
      </c>
      <c r="B15" s="123" t="s">
        <v>318</v>
      </c>
      <c r="C15" s="203" t="s">
        <v>307</v>
      </c>
      <c r="D15" s="192">
        <v>64.8</v>
      </c>
      <c r="E15" s="203">
        <v>1111</v>
      </c>
      <c r="F15" s="265"/>
      <c r="G15" s="276"/>
    </row>
    <row r="16" spans="1:7" s="119" customFormat="1" ht="17" thickBot="1">
      <c r="A16" s="133" t="s">
        <v>68</v>
      </c>
      <c r="B16" s="134" t="s">
        <v>319</v>
      </c>
      <c r="C16" s="204" t="s">
        <v>304</v>
      </c>
      <c r="D16" s="193">
        <v>50.3</v>
      </c>
      <c r="E16" s="204">
        <v>949</v>
      </c>
      <c r="F16" s="266"/>
      <c r="G16" s="277"/>
    </row>
    <row r="17" spans="1:7" s="119" customFormat="1" ht="16">
      <c r="A17" s="135" t="s">
        <v>69</v>
      </c>
      <c r="B17" s="136" t="s">
        <v>309</v>
      </c>
      <c r="C17" s="205" t="s">
        <v>310</v>
      </c>
      <c r="D17" s="194">
        <v>63.7</v>
      </c>
      <c r="E17" s="205">
        <v>10608</v>
      </c>
      <c r="F17" s="267">
        <f>SUM(D17:D21)/5</f>
        <v>55.660000000000004</v>
      </c>
      <c r="G17" s="278" cm="1">
        <f t="array" ref="G17">SUM(E17:E210/5)</f>
        <v>4664.7999999999993</v>
      </c>
    </row>
    <row r="18" spans="1:7" s="119" customFormat="1" ht="16">
      <c r="A18" s="124" t="s">
        <v>69</v>
      </c>
      <c r="B18" s="125" t="s">
        <v>311</v>
      </c>
      <c r="C18" s="206" t="s">
        <v>310</v>
      </c>
      <c r="D18" s="195">
        <v>63.7</v>
      </c>
      <c r="E18" s="206">
        <v>3705</v>
      </c>
      <c r="F18" s="268"/>
      <c r="G18" s="279"/>
    </row>
    <row r="19" spans="1:7" s="119" customFormat="1" ht="16">
      <c r="A19" s="124" t="s">
        <v>69</v>
      </c>
      <c r="B19" s="125" t="s">
        <v>312</v>
      </c>
      <c r="C19" s="206" t="s">
        <v>304</v>
      </c>
      <c r="D19" s="195">
        <v>50.3</v>
      </c>
      <c r="E19" s="206">
        <v>3689</v>
      </c>
      <c r="F19" s="268"/>
      <c r="G19" s="279"/>
    </row>
    <row r="20" spans="1:7" s="119" customFormat="1" ht="16">
      <c r="A20" s="124" t="s">
        <v>69</v>
      </c>
      <c r="B20" s="125" t="s">
        <v>313</v>
      </c>
      <c r="C20" s="206" t="s">
        <v>304</v>
      </c>
      <c r="D20" s="195">
        <v>50.3</v>
      </c>
      <c r="E20" s="206">
        <v>2912</v>
      </c>
      <c r="F20" s="268"/>
      <c r="G20" s="279"/>
    </row>
    <row r="21" spans="1:7" s="119" customFormat="1" ht="17" thickBot="1">
      <c r="A21" s="137" t="s">
        <v>69</v>
      </c>
      <c r="B21" s="138" t="s">
        <v>314</v>
      </c>
      <c r="C21" s="207" t="s">
        <v>304</v>
      </c>
      <c r="D21" s="208">
        <v>50.3</v>
      </c>
      <c r="E21" s="209">
        <v>2410</v>
      </c>
      <c r="F21" s="269"/>
      <c r="G21" s="280"/>
    </row>
  </sheetData>
  <mergeCells count="8">
    <mergeCell ref="F7:F11"/>
    <mergeCell ref="F12:F16"/>
    <mergeCell ref="F17:F21"/>
    <mergeCell ref="G2:G6"/>
    <mergeCell ref="G7:G11"/>
    <mergeCell ref="G12:G16"/>
    <mergeCell ref="G17:G21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EA4-77E0-ED49-B756-676F58B6C3DD}">
  <sheetPr>
    <tabColor theme="9" tint="0.59999389629810485"/>
  </sheetPr>
  <dimension ref="A1:AL267"/>
  <sheetViews>
    <sheetView zoomScale="94" zoomScaleNormal="123" workbookViewId="0">
      <selection activeCell="D1" sqref="D1"/>
    </sheetView>
  </sheetViews>
  <sheetFormatPr baseColWidth="10" defaultRowHeight="15" customHeight="1"/>
  <cols>
    <col min="1" max="1" width="22.5" customWidth="1"/>
    <col min="2" max="2" width="14" customWidth="1"/>
    <col min="3" max="3" width="115.1640625" bestFit="1" customWidth="1"/>
    <col min="4" max="4" width="18.5" customWidth="1"/>
    <col min="5" max="5" width="24.5" hidden="1" customWidth="1"/>
    <col min="6" max="6" width="25.5" hidden="1" customWidth="1"/>
    <col min="7" max="7" width="19.33203125" hidden="1" customWidth="1"/>
    <col min="8" max="8" width="39" hidden="1" customWidth="1"/>
    <col min="10" max="12" width="0" hidden="1" customWidth="1"/>
  </cols>
  <sheetData>
    <row r="1" spans="1:38" s="147" customFormat="1" ht="28" customHeight="1" thickBot="1">
      <c r="A1" s="220" t="s">
        <v>297</v>
      </c>
      <c r="B1" s="162" t="s">
        <v>116</v>
      </c>
      <c r="C1" s="163" t="s">
        <v>298</v>
      </c>
      <c r="D1" s="162" t="s">
        <v>130</v>
      </c>
      <c r="E1" s="173" t="s">
        <v>325</v>
      </c>
      <c r="F1" s="173" t="s">
        <v>324</v>
      </c>
      <c r="G1" s="173" t="s">
        <v>328</v>
      </c>
      <c r="H1" s="210" t="s">
        <v>329</v>
      </c>
      <c r="I1" s="215"/>
    </row>
    <row r="2" spans="1:38" ht="15" customHeight="1">
      <c r="A2" s="221" t="s">
        <v>66</v>
      </c>
      <c r="B2" s="160">
        <v>5843642</v>
      </c>
      <c r="C2" s="161" t="s">
        <v>117</v>
      </c>
      <c r="D2" s="294" t="s">
        <v>119</v>
      </c>
      <c r="E2" s="174" t="s">
        <v>326</v>
      </c>
      <c r="F2" s="174" t="s">
        <v>327</v>
      </c>
      <c r="G2" s="174" t="s">
        <v>326</v>
      </c>
      <c r="H2" s="211" t="s">
        <v>331</v>
      </c>
      <c r="I2" s="216"/>
    </row>
    <row r="3" spans="1:38" s="86" customFormat="1" ht="20" customHeight="1" thickBot="1">
      <c r="A3" s="222" t="s">
        <v>66</v>
      </c>
      <c r="B3" s="153">
        <v>10251922</v>
      </c>
      <c r="C3" s="154" t="s">
        <v>118</v>
      </c>
      <c r="D3" s="295"/>
      <c r="E3" s="174" t="s">
        <v>330</v>
      </c>
      <c r="F3" s="174" t="s">
        <v>59</v>
      </c>
      <c r="G3" s="174" t="s">
        <v>326</v>
      </c>
      <c r="H3" s="211" t="s">
        <v>332</v>
      </c>
      <c r="I3" s="217"/>
      <c r="J3"/>
      <c r="K3" s="292" t="s">
        <v>323</v>
      </c>
      <c r="L3" s="292"/>
      <c r="M3"/>
      <c r="N3"/>
      <c r="O3"/>
      <c r="P3"/>
      <c r="Q3"/>
      <c r="R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20" customHeight="1">
      <c r="A4" s="223" t="s">
        <v>67</v>
      </c>
      <c r="B4" s="151">
        <v>11220545</v>
      </c>
      <c r="C4" s="152" t="s">
        <v>121</v>
      </c>
      <c r="D4" s="299" t="s">
        <v>120</v>
      </c>
      <c r="E4" s="174" t="s">
        <v>330</v>
      </c>
      <c r="F4" s="174" t="s">
        <v>59</v>
      </c>
      <c r="G4" s="174" t="s">
        <v>326</v>
      </c>
      <c r="H4" s="212"/>
      <c r="I4" s="217"/>
      <c r="J4" s="158" t="s">
        <v>322</v>
      </c>
      <c r="K4" s="159" t="s">
        <v>130</v>
      </c>
      <c r="L4" s="159" t="s">
        <v>116</v>
      </c>
    </row>
    <row r="5" spans="1:38" ht="19" customHeight="1">
      <c r="A5" s="224" t="s">
        <v>67</v>
      </c>
      <c r="B5" s="101">
        <v>11357742</v>
      </c>
      <c r="C5" s="144" t="s">
        <v>122</v>
      </c>
      <c r="D5" s="297"/>
      <c r="E5" s="174" t="s">
        <v>330</v>
      </c>
      <c r="F5" s="174" t="s">
        <v>59</v>
      </c>
      <c r="G5" s="174" t="s">
        <v>326</v>
      </c>
      <c r="H5" s="212"/>
      <c r="I5" s="217"/>
      <c r="J5" s="293">
        <v>1</v>
      </c>
      <c r="K5" s="293" t="s">
        <v>119</v>
      </c>
      <c r="L5" s="102">
        <v>5843642</v>
      </c>
    </row>
    <row r="6" spans="1:38" ht="20" customHeight="1">
      <c r="A6" s="224" t="s">
        <v>67</v>
      </c>
      <c r="B6" s="101">
        <v>11492403</v>
      </c>
      <c r="C6" s="144" t="s">
        <v>123</v>
      </c>
      <c r="D6" s="297"/>
      <c r="E6" s="174" t="s">
        <v>330</v>
      </c>
      <c r="F6" s="174" t="s">
        <v>59</v>
      </c>
      <c r="G6" s="174" t="s">
        <v>326</v>
      </c>
      <c r="H6" s="212"/>
      <c r="I6" s="217"/>
      <c r="J6" s="293"/>
      <c r="K6" s="293"/>
      <c r="L6" s="102">
        <v>10251922</v>
      </c>
    </row>
    <row r="7" spans="1:38" ht="15" customHeight="1">
      <c r="A7" s="224" t="s">
        <v>67</v>
      </c>
      <c r="B7" s="101">
        <v>11852631</v>
      </c>
      <c r="C7" s="144" t="s">
        <v>124</v>
      </c>
      <c r="D7" s="297"/>
      <c r="E7" s="174" t="s">
        <v>330</v>
      </c>
      <c r="F7" s="174" t="s">
        <v>59</v>
      </c>
      <c r="G7" s="174" t="s">
        <v>326</v>
      </c>
      <c r="H7" s="213"/>
      <c r="I7" s="218"/>
      <c r="J7" s="100"/>
      <c r="K7" s="100"/>
      <c r="L7" s="107"/>
    </row>
    <row r="8" spans="1:38" ht="15" customHeight="1">
      <c r="A8" s="224" t="s">
        <v>67</v>
      </c>
      <c r="B8" s="103">
        <v>11814687</v>
      </c>
      <c r="C8" s="144" t="s">
        <v>126</v>
      </c>
      <c r="D8" s="297" t="s">
        <v>125</v>
      </c>
      <c r="E8" s="174" t="s">
        <v>330</v>
      </c>
      <c r="F8" s="174" t="s">
        <v>59</v>
      </c>
      <c r="G8" s="174" t="s">
        <v>326</v>
      </c>
      <c r="H8" s="213"/>
      <c r="I8" s="218"/>
      <c r="J8" s="100"/>
      <c r="K8" s="100"/>
      <c r="L8" s="100"/>
    </row>
    <row r="9" spans="1:38" ht="15" customHeight="1">
      <c r="A9" s="224" t="s">
        <v>67</v>
      </c>
      <c r="B9" s="101">
        <v>11452768</v>
      </c>
      <c r="C9" s="144" t="s">
        <v>127</v>
      </c>
      <c r="D9" s="297"/>
      <c r="E9" s="174" t="s">
        <v>330</v>
      </c>
      <c r="F9" s="174" t="s">
        <v>59</v>
      </c>
      <c r="G9" s="174" t="s">
        <v>326</v>
      </c>
      <c r="H9" s="213"/>
      <c r="I9" s="218"/>
      <c r="J9" s="100"/>
      <c r="K9" s="100"/>
      <c r="L9" s="100"/>
    </row>
    <row r="10" spans="1:38" ht="15" customHeight="1">
      <c r="A10" s="224" t="s">
        <v>67</v>
      </c>
      <c r="B10" s="101">
        <v>11725237</v>
      </c>
      <c r="C10" s="144" t="s">
        <v>128</v>
      </c>
      <c r="D10" s="297"/>
      <c r="E10" s="174" t="s">
        <v>330</v>
      </c>
      <c r="F10" s="174" t="s">
        <v>59</v>
      </c>
      <c r="G10" s="174" t="s">
        <v>326</v>
      </c>
      <c r="H10" s="213"/>
      <c r="I10" s="218"/>
      <c r="J10" s="100"/>
      <c r="K10" s="100"/>
      <c r="L10" s="100"/>
    </row>
    <row r="11" spans="1:38" s="86" customFormat="1" ht="15" customHeight="1" thickBot="1">
      <c r="A11" s="225" t="s">
        <v>67</v>
      </c>
      <c r="B11" s="149">
        <v>10993997</v>
      </c>
      <c r="C11" s="150" t="s">
        <v>129</v>
      </c>
      <c r="D11" s="298"/>
      <c r="E11" s="174" t="s">
        <v>330</v>
      </c>
      <c r="F11" s="174" t="s">
        <v>59</v>
      </c>
      <c r="G11" s="174" t="s">
        <v>326</v>
      </c>
      <c r="H11" s="212"/>
      <c r="I11" s="217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 customHeight="1">
      <c r="A12" s="226" t="s">
        <v>68</v>
      </c>
      <c r="B12" s="106">
        <v>11161842</v>
      </c>
      <c r="C12" s="106" t="s">
        <v>132</v>
      </c>
      <c r="D12" s="296" t="s">
        <v>131</v>
      </c>
      <c r="E12" s="174" t="s">
        <v>330</v>
      </c>
      <c r="F12" s="174" t="s">
        <v>59</v>
      </c>
      <c r="G12" s="174" t="s">
        <v>326</v>
      </c>
      <c r="H12" s="212"/>
      <c r="I12" s="217"/>
    </row>
    <row r="13" spans="1:38" ht="15" customHeight="1">
      <c r="A13" s="227" t="s">
        <v>68</v>
      </c>
      <c r="B13" s="104">
        <v>10836722</v>
      </c>
      <c r="C13" s="104" t="s">
        <v>133</v>
      </c>
      <c r="D13" s="289"/>
      <c r="E13" s="174" t="s">
        <v>330</v>
      </c>
      <c r="F13" s="174" t="s">
        <v>59</v>
      </c>
      <c r="G13" s="174" t="s">
        <v>326</v>
      </c>
      <c r="H13" s="212"/>
      <c r="I13" s="217"/>
    </row>
    <row r="14" spans="1:38" ht="15" customHeight="1">
      <c r="A14" s="227" t="s">
        <v>68</v>
      </c>
      <c r="B14" s="104">
        <v>10450310</v>
      </c>
      <c r="C14" s="104" t="s">
        <v>134</v>
      </c>
      <c r="D14" s="289"/>
      <c r="E14" s="174" t="s">
        <v>330</v>
      </c>
      <c r="F14" s="174" t="s">
        <v>59</v>
      </c>
      <c r="G14" s="174" t="s">
        <v>326</v>
      </c>
      <c r="H14" s="212"/>
      <c r="I14" s="217"/>
    </row>
    <row r="15" spans="1:38" ht="15" customHeight="1">
      <c r="A15" s="227" t="s">
        <v>68</v>
      </c>
      <c r="B15" s="104">
        <v>11186574</v>
      </c>
      <c r="C15" s="104" t="s">
        <v>135</v>
      </c>
      <c r="D15" s="289"/>
      <c r="E15" s="174" t="s">
        <v>330</v>
      </c>
      <c r="F15" s="174" t="s">
        <v>59</v>
      </c>
      <c r="G15" s="174" t="s">
        <v>326</v>
      </c>
      <c r="H15" s="212"/>
      <c r="I15" s="217"/>
    </row>
    <row r="16" spans="1:38" ht="15" customHeight="1">
      <c r="A16" s="227" t="s">
        <v>68</v>
      </c>
      <c r="B16" s="104">
        <v>11945816</v>
      </c>
      <c r="C16" s="104" t="s">
        <v>135</v>
      </c>
      <c r="D16" s="289"/>
      <c r="E16" s="174" t="s">
        <v>330</v>
      </c>
      <c r="F16" s="174" t="s">
        <v>59</v>
      </c>
      <c r="G16" s="174" t="s">
        <v>326</v>
      </c>
      <c r="H16" s="212"/>
      <c r="I16" s="217"/>
    </row>
    <row r="17" spans="1:38" ht="15" customHeight="1">
      <c r="A17" s="227" t="s">
        <v>68</v>
      </c>
      <c r="B17" s="104">
        <v>10385019</v>
      </c>
      <c r="C17" s="104" t="s">
        <v>136</v>
      </c>
      <c r="D17" s="289"/>
      <c r="E17" s="174" t="s">
        <v>330</v>
      </c>
      <c r="F17" s="174" t="s">
        <v>59</v>
      </c>
      <c r="G17" s="174" t="s">
        <v>326</v>
      </c>
      <c r="H17" s="212"/>
      <c r="I17" s="217"/>
    </row>
    <row r="18" spans="1:38" ht="15" customHeight="1">
      <c r="A18" s="227" t="s">
        <v>68</v>
      </c>
      <c r="B18" s="104">
        <v>10266517</v>
      </c>
      <c r="C18" s="104" t="s">
        <v>137</v>
      </c>
      <c r="D18" s="289"/>
      <c r="E18" s="174" t="s">
        <v>330</v>
      </c>
      <c r="F18" s="174" t="s">
        <v>59</v>
      </c>
      <c r="G18" s="174" t="s">
        <v>326</v>
      </c>
      <c r="H18" s="212"/>
      <c r="I18" s="217"/>
    </row>
    <row r="19" spans="1:38" ht="15" customHeight="1">
      <c r="A19" s="227" t="s">
        <v>68</v>
      </c>
      <c r="B19" s="104">
        <v>10870636</v>
      </c>
      <c r="C19" s="104" t="s">
        <v>137</v>
      </c>
      <c r="D19" s="289"/>
      <c r="E19" s="174" t="s">
        <v>330</v>
      </c>
      <c r="F19" s="174" t="s">
        <v>59</v>
      </c>
      <c r="G19" s="174" t="s">
        <v>326</v>
      </c>
      <c r="H19" s="212"/>
      <c r="I19" s="217"/>
    </row>
    <row r="20" spans="1:38" ht="15" customHeight="1">
      <c r="A20" s="227" t="s">
        <v>68</v>
      </c>
      <c r="B20" s="104">
        <v>11873486</v>
      </c>
      <c r="C20" s="104" t="s">
        <v>138</v>
      </c>
      <c r="D20" s="289"/>
      <c r="E20" s="174" t="s">
        <v>330</v>
      </c>
      <c r="F20" s="174" t="s">
        <v>59</v>
      </c>
      <c r="G20" s="174" t="s">
        <v>326</v>
      </c>
      <c r="H20" s="212"/>
      <c r="I20" s="217"/>
    </row>
    <row r="21" spans="1:38" ht="15" customHeight="1">
      <c r="A21" s="227" t="s">
        <v>68</v>
      </c>
      <c r="B21" s="104">
        <v>11673882</v>
      </c>
      <c r="C21" s="104" t="s">
        <v>139</v>
      </c>
      <c r="D21" s="289"/>
      <c r="E21" s="174" t="s">
        <v>330</v>
      </c>
      <c r="F21" s="174" t="s">
        <v>59</v>
      </c>
      <c r="G21" s="174" t="s">
        <v>326</v>
      </c>
      <c r="H21" s="213"/>
      <c r="I21" s="218"/>
      <c r="J21" s="100"/>
      <c r="K21" s="100"/>
      <c r="L21" s="100"/>
    </row>
    <row r="22" spans="1:38" ht="15" customHeight="1">
      <c r="A22" s="227" t="s">
        <v>68</v>
      </c>
      <c r="B22" s="104">
        <v>10550112</v>
      </c>
      <c r="C22" s="104" t="s">
        <v>139</v>
      </c>
      <c r="D22" s="289"/>
      <c r="E22" s="174" t="s">
        <v>330</v>
      </c>
      <c r="F22" s="174" t="s">
        <v>59</v>
      </c>
      <c r="G22" s="174" t="s">
        <v>326</v>
      </c>
      <c r="H22" s="212"/>
      <c r="I22" s="217"/>
    </row>
    <row r="23" spans="1:38" s="86" customFormat="1" ht="15" customHeight="1" thickBot="1">
      <c r="A23" s="228" t="s">
        <v>68</v>
      </c>
      <c r="B23" s="105">
        <v>11624093</v>
      </c>
      <c r="C23" s="105" t="s">
        <v>140</v>
      </c>
      <c r="D23" s="288"/>
      <c r="E23" s="174" t="s">
        <v>330</v>
      </c>
      <c r="F23" s="174" t="s">
        <v>59</v>
      </c>
      <c r="G23" s="174" t="s">
        <v>326</v>
      </c>
      <c r="H23" s="212"/>
      <c r="I23" s="217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 customHeight="1">
      <c r="A24" s="226" t="s">
        <v>68</v>
      </c>
      <c r="B24" s="106">
        <v>5502214</v>
      </c>
      <c r="C24" s="106" t="s">
        <v>142</v>
      </c>
      <c r="D24" s="287" t="s">
        <v>141</v>
      </c>
      <c r="E24" s="174" t="s">
        <v>330</v>
      </c>
      <c r="F24" s="174" t="s">
        <v>59</v>
      </c>
      <c r="G24" s="174" t="s">
        <v>326</v>
      </c>
      <c r="H24" s="212"/>
      <c r="I24" s="217"/>
    </row>
    <row r="25" spans="1:38" ht="15" customHeight="1">
      <c r="A25" s="227" t="s">
        <v>68</v>
      </c>
      <c r="B25" s="104">
        <v>10190160</v>
      </c>
      <c r="C25" s="104" t="s">
        <v>143</v>
      </c>
      <c r="D25" s="289"/>
      <c r="E25" s="174" t="s">
        <v>330</v>
      </c>
      <c r="F25" s="174" t="s">
        <v>59</v>
      </c>
      <c r="G25" s="174" t="s">
        <v>326</v>
      </c>
      <c r="H25" s="212"/>
      <c r="I25" s="217"/>
    </row>
    <row r="26" spans="1:38" ht="15" customHeight="1">
      <c r="A26" s="227" t="s">
        <v>68</v>
      </c>
      <c r="B26" s="104">
        <v>11299782</v>
      </c>
      <c r="C26" s="104" t="s">
        <v>143</v>
      </c>
      <c r="D26" s="289"/>
      <c r="E26" s="174" t="s">
        <v>330</v>
      </c>
      <c r="F26" s="174" t="s">
        <v>59</v>
      </c>
      <c r="G26" s="174" t="s">
        <v>326</v>
      </c>
      <c r="H26" s="213"/>
      <c r="I26" s="218"/>
      <c r="J26" s="100"/>
      <c r="K26" s="100"/>
      <c r="L26" s="100"/>
    </row>
    <row r="27" spans="1:38" ht="15" customHeight="1">
      <c r="A27" s="227" t="s">
        <v>68</v>
      </c>
      <c r="B27" s="104">
        <v>7396678</v>
      </c>
      <c r="C27" s="104" t="s">
        <v>144</v>
      </c>
      <c r="D27" s="289"/>
      <c r="E27" s="174" t="s">
        <v>330</v>
      </c>
      <c r="F27" s="174" t="s">
        <v>59</v>
      </c>
      <c r="G27" s="174" t="s">
        <v>326</v>
      </c>
      <c r="H27" s="212"/>
      <c r="I27" s="217"/>
    </row>
    <row r="28" spans="1:38" ht="15" customHeight="1">
      <c r="A28" s="227" t="s">
        <v>68</v>
      </c>
      <c r="B28" s="104">
        <v>4542225</v>
      </c>
      <c r="C28" s="104" t="s">
        <v>145</v>
      </c>
      <c r="D28" s="289"/>
      <c r="E28" s="174" t="s">
        <v>330</v>
      </c>
      <c r="F28" s="174" t="s">
        <v>59</v>
      </c>
      <c r="G28" s="174" t="s">
        <v>326</v>
      </c>
      <c r="H28" s="212"/>
      <c r="I28" s="217"/>
    </row>
    <row r="29" spans="1:38" ht="15" customHeight="1">
      <c r="A29" s="227" t="s">
        <v>68</v>
      </c>
      <c r="B29" s="104">
        <v>4618492</v>
      </c>
      <c r="C29" s="104" t="s">
        <v>145</v>
      </c>
      <c r="D29" s="289"/>
      <c r="E29" s="174" t="s">
        <v>330</v>
      </c>
      <c r="F29" s="174" t="s">
        <v>59</v>
      </c>
      <c r="G29" s="174" t="s">
        <v>326</v>
      </c>
      <c r="H29" s="212"/>
      <c r="I29" s="217"/>
    </row>
    <row r="30" spans="1:38" ht="15" customHeight="1">
      <c r="A30" s="227" t="s">
        <v>68</v>
      </c>
      <c r="B30" s="104">
        <v>5360803</v>
      </c>
      <c r="C30" s="104" t="s">
        <v>146</v>
      </c>
      <c r="D30" s="289"/>
      <c r="E30" s="174" t="s">
        <v>330</v>
      </c>
      <c r="F30" s="174" t="s">
        <v>59</v>
      </c>
      <c r="G30" s="174" t="s">
        <v>326</v>
      </c>
      <c r="H30" s="212"/>
      <c r="I30" s="217"/>
    </row>
    <row r="31" spans="1:38" ht="15" customHeight="1">
      <c r="A31" s="227" t="s">
        <v>68</v>
      </c>
      <c r="B31" s="104">
        <v>5618831</v>
      </c>
      <c r="C31" s="104" t="s">
        <v>147</v>
      </c>
      <c r="D31" s="289"/>
      <c r="E31" s="174" t="s">
        <v>330</v>
      </c>
      <c r="F31" s="174" t="s">
        <v>59</v>
      </c>
      <c r="G31" s="174" t="s">
        <v>326</v>
      </c>
      <c r="H31" s="213"/>
      <c r="I31" s="219"/>
    </row>
    <row r="32" spans="1:38" ht="15" customHeight="1">
      <c r="A32" s="227" t="s">
        <v>68</v>
      </c>
      <c r="B32" s="104">
        <v>5670530</v>
      </c>
      <c r="C32" s="104" t="s">
        <v>147</v>
      </c>
      <c r="D32" s="289"/>
      <c r="E32" s="174" t="s">
        <v>330</v>
      </c>
      <c r="F32" s="174" t="s">
        <v>59</v>
      </c>
      <c r="G32" s="174" t="s">
        <v>326</v>
      </c>
      <c r="H32" s="213"/>
      <c r="I32" s="219"/>
    </row>
    <row r="33" spans="1:9" ht="15" customHeight="1">
      <c r="A33" s="227" t="s">
        <v>68</v>
      </c>
      <c r="B33" s="104">
        <v>5861424</v>
      </c>
      <c r="C33" s="104" t="s">
        <v>147</v>
      </c>
      <c r="D33" s="289"/>
      <c r="E33" s="174" t="s">
        <v>330</v>
      </c>
      <c r="F33" s="174" t="s">
        <v>59</v>
      </c>
      <c r="G33" s="174" t="s">
        <v>326</v>
      </c>
      <c r="H33" s="213"/>
      <c r="I33" s="219"/>
    </row>
    <row r="34" spans="1:9" ht="15" customHeight="1">
      <c r="A34" s="227" t="s">
        <v>68</v>
      </c>
      <c r="B34" s="104">
        <v>7786269</v>
      </c>
      <c r="C34" s="104" t="s">
        <v>148</v>
      </c>
      <c r="D34" s="289"/>
      <c r="E34" s="174" t="s">
        <v>330</v>
      </c>
      <c r="F34" s="174" t="s">
        <v>59</v>
      </c>
      <c r="G34" s="174" t="s">
        <v>326</v>
      </c>
      <c r="H34" s="212"/>
      <c r="I34" s="217"/>
    </row>
    <row r="35" spans="1:9" ht="15" customHeight="1">
      <c r="A35" s="227" t="s">
        <v>68</v>
      </c>
      <c r="B35" s="104">
        <v>11421032</v>
      </c>
      <c r="C35" s="104" t="s">
        <v>149</v>
      </c>
      <c r="D35" s="289"/>
      <c r="E35" s="174" t="s">
        <v>330</v>
      </c>
      <c r="F35" s="174" t="s">
        <v>59</v>
      </c>
      <c r="G35" s="174" t="s">
        <v>326</v>
      </c>
      <c r="H35" s="212"/>
      <c r="I35" s="217"/>
    </row>
    <row r="36" spans="1:9" ht="15" customHeight="1">
      <c r="A36" s="227" t="s">
        <v>68</v>
      </c>
      <c r="B36" s="104">
        <v>4625014</v>
      </c>
      <c r="C36" s="104" t="s">
        <v>150</v>
      </c>
      <c r="D36" s="289"/>
      <c r="E36" s="174" t="s">
        <v>330</v>
      </c>
      <c r="F36" s="174" t="s">
        <v>59</v>
      </c>
      <c r="G36" s="174" t="s">
        <v>326</v>
      </c>
      <c r="H36" s="212"/>
      <c r="I36" s="217"/>
    </row>
    <row r="37" spans="1:9" ht="15" customHeight="1">
      <c r="A37" s="227" t="s">
        <v>68</v>
      </c>
      <c r="B37" s="104">
        <v>6908617</v>
      </c>
      <c r="C37" s="104" t="s">
        <v>151</v>
      </c>
      <c r="D37" s="289"/>
      <c r="E37" s="174" t="s">
        <v>330</v>
      </c>
      <c r="F37" s="174" t="s">
        <v>59</v>
      </c>
      <c r="G37" s="174" t="s">
        <v>326</v>
      </c>
      <c r="H37" s="212"/>
      <c r="I37" s="217"/>
    </row>
    <row r="38" spans="1:9" ht="15" customHeight="1">
      <c r="A38" s="227" t="s">
        <v>68</v>
      </c>
      <c r="B38" s="104">
        <v>11040957</v>
      </c>
      <c r="C38" s="104" t="s">
        <v>152</v>
      </c>
      <c r="D38" s="289"/>
      <c r="E38" s="174" t="s">
        <v>330</v>
      </c>
      <c r="F38" s="174" t="s">
        <v>59</v>
      </c>
      <c r="G38" s="174" t="s">
        <v>326</v>
      </c>
      <c r="H38" s="212"/>
      <c r="I38" s="217"/>
    </row>
    <row r="39" spans="1:9" ht="15" customHeight="1">
      <c r="A39" s="227" t="s">
        <v>68</v>
      </c>
      <c r="B39" s="104">
        <v>6479281</v>
      </c>
      <c r="C39" s="104" t="s">
        <v>153</v>
      </c>
      <c r="D39" s="289"/>
      <c r="E39" s="174" t="s">
        <v>330</v>
      </c>
      <c r="F39" s="174" t="s">
        <v>59</v>
      </c>
      <c r="G39" s="174" t="s">
        <v>326</v>
      </c>
      <c r="H39" s="212"/>
      <c r="I39" s="217"/>
    </row>
    <row r="40" spans="1:9" ht="15" customHeight="1">
      <c r="A40" s="227" t="s">
        <v>68</v>
      </c>
      <c r="B40" s="104">
        <v>10047070</v>
      </c>
      <c r="C40" s="104" t="s">
        <v>154</v>
      </c>
      <c r="D40" s="289"/>
      <c r="E40" s="174" t="s">
        <v>330</v>
      </c>
      <c r="F40" s="174" t="s">
        <v>59</v>
      </c>
      <c r="G40" s="174" t="s">
        <v>326</v>
      </c>
      <c r="H40" s="212"/>
      <c r="I40" s="217"/>
    </row>
    <row r="41" spans="1:9" ht="15" customHeight="1">
      <c r="A41" s="227" t="s">
        <v>68</v>
      </c>
      <c r="B41" s="104">
        <v>10906889</v>
      </c>
      <c r="C41" s="104" t="s">
        <v>154</v>
      </c>
      <c r="D41" s="289"/>
      <c r="E41" s="174" t="s">
        <v>330</v>
      </c>
      <c r="F41" s="174" t="s">
        <v>59</v>
      </c>
      <c r="G41" s="174" t="s">
        <v>326</v>
      </c>
      <c r="H41" s="212"/>
      <c r="I41" s="217"/>
    </row>
    <row r="42" spans="1:9" ht="15" customHeight="1">
      <c r="A42" s="227" t="s">
        <v>68</v>
      </c>
      <c r="B42" s="104">
        <v>10577662</v>
      </c>
      <c r="C42" s="104" t="s">
        <v>155</v>
      </c>
      <c r="D42" s="289"/>
      <c r="E42" s="174" t="s">
        <v>330</v>
      </c>
      <c r="F42" s="174" t="s">
        <v>59</v>
      </c>
      <c r="G42" s="174" t="s">
        <v>326</v>
      </c>
      <c r="H42" s="212"/>
      <c r="I42" s="217"/>
    </row>
    <row r="43" spans="1:9" ht="15" customHeight="1">
      <c r="A43" s="227" t="s">
        <v>68</v>
      </c>
      <c r="B43" s="104">
        <v>7229755</v>
      </c>
      <c r="C43" s="104" t="s">
        <v>156</v>
      </c>
      <c r="D43" s="289"/>
      <c r="E43" s="174" t="s">
        <v>330</v>
      </c>
      <c r="F43" s="174" t="s">
        <v>59</v>
      </c>
      <c r="G43" s="174" t="s">
        <v>326</v>
      </c>
      <c r="H43" s="212"/>
      <c r="I43" s="217"/>
    </row>
    <row r="44" spans="1:9" ht="15" customHeight="1">
      <c r="A44" s="227" t="s">
        <v>68</v>
      </c>
      <c r="B44" s="104">
        <v>6479284</v>
      </c>
      <c r="C44" s="104" t="s">
        <v>157</v>
      </c>
      <c r="D44" s="289"/>
      <c r="E44" s="174" t="s">
        <v>330</v>
      </c>
      <c r="F44" s="174" t="s">
        <v>59</v>
      </c>
      <c r="G44" s="174" t="s">
        <v>326</v>
      </c>
      <c r="H44" s="212"/>
      <c r="I44" s="217"/>
    </row>
    <row r="45" spans="1:9" ht="15" customHeight="1">
      <c r="A45" s="227" t="s">
        <v>68</v>
      </c>
      <c r="B45" s="104">
        <v>9512485</v>
      </c>
      <c r="C45" s="104" t="s">
        <v>158</v>
      </c>
      <c r="D45" s="289"/>
      <c r="E45" s="174" t="s">
        <v>330</v>
      </c>
      <c r="F45" s="174" t="s">
        <v>59</v>
      </c>
      <c r="G45" s="174" t="s">
        <v>326</v>
      </c>
      <c r="H45" s="212"/>
      <c r="I45" s="217"/>
    </row>
    <row r="46" spans="1:9" ht="15" customHeight="1">
      <c r="A46" s="227" t="s">
        <v>68</v>
      </c>
      <c r="B46" s="104">
        <v>4035566</v>
      </c>
      <c r="C46" s="104" t="s">
        <v>159</v>
      </c>
      <c r="D46" s="289"/>
      <c r="E46" s="174" t="s">
        <v>330</v>
      </c>
      <c r="F46" s="174" t="s">
        <v>59</v>
      </c>
      <c r="G46" s="174" t="s">
        <v>326</v>
      </c>
      <c r="H46" s="212"/>
      <c r="I46" s="217"/>
    </row>
    <row r="47" spans="1:9" ht="15" customHeight="1">
      <c r="A47" s="227" t="s">
        <v>68</v>
      </c>
      <c r="B47" s="104">
        <v>7048929</v>
      </c>
      <c r="C47" s="104" t="s">
        <v>160</v>
      </c>
      <c r="D47" s="289"/>
      <c r="E47" s="174" t="s">
        <v>330</v>
      </c>
      <c r="F47" s="174" t="s">
        <v>59</v>
      </c>
      <c r="G47" s="174" t="s">
        <v>326</v>
      </c>
      <c r="H47" s="212"/>
      <c r="I47" s="217"/>
    </row>
    <row r="48" spans="1:9" ht="15" customHeight="1">
      <c r="A48" s="227" t="s">
        <v>68</v>
      </c>
      <c r="B48" s="104">
        <v>10738300</v>
      </c>
      <c r="C48" s="104" t="s">
        <v>161</v>
      </c>
      <c r="D48" s="289"/>
      <c r="E48" s="174" t="s">
        <v>330</v>
      </c>
      <c r="F48" s="174" t="s">
        <v>59</v>
      </c>
      <c r="G48" s="174" t="s">
        <v>326</v>
      </c>
      <c r="H48" s="212"/>
      <c r="I48" s="217"/>
    </row>
    <row r="49" spans="1:38" ht="15" customHeight="1">
      <c r="A49" s="227" t="s">
        <v>68</v>
      </c>
      <c r="B49" s="104">
        <v>10801021</v>
      </c>
      <c r="C49" s="104" t="s">
        <v>161</v>
      </c>
      <c r="D49" s="289"/>
      <c r="E49" s="174" t="s">
        <v>330</v>
      </c>
      <c r="F49" s="174" t="s">
        <v>59</v>
      </c>
      <c r="G49" s="174" t="s">
        <v>326</v>
      </c>
      <c r="H49" s="212"/>
      <c r="I49" s="217"/>
    </row>
    <row r="50" spans="1:38" s="86" customFormat="1" ht="15" customHeight="1" thickBot="1">
      <c r="A50" s="228" t="s">
        <v>68</v>
      </c>
      <c r="B50" s="105">
        <v>10039844</v>
      </c>
      <c r="C50" s="105" t="s">
        <v>162</v>
      </c>
      <c r="D50" s="288"/>
      <c r="E50" s="174" t="s">
        <v>330</v>
      </c>
      <c r="F50" s="174" t="s">
        <v>59</v>
      </c>
      <c r="G50" s="174" t="s">
        <v>326</v>
      </c>
      <c r="H50" s="212"/>
      <c r="I50" s="217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 customHeight="1">
      <c r="A51" s="226" t="s">
        <v>68</v>
      </c>
      <c r="B51" s="106">
        <v>10150742</v>
      </c>
      <c r="C51" s="106" t="s">
        <v>164</v>
      </c>
      <c r="D51" s="289" t="s">
        <v>163</v>
      </c>
      <c r="E51" s="174" t="s">
        <v>330</v>
      </c>
      <c r="F51" s="174" t="s">
        <v>59</v>
      </c>
      <c r="G51" s="174" t="s">
        <v>326</v>
      </c>
      <c r="H51" s="212"/>
      <c r="I51" s="217"/>
    </row>
    <row r="52" spans="1:38" ht="15" customHeight="1">
      <c r="A52" s="227" t="s">
        <v>68</v>
      </c>
      <c r="B52" s="104">
        <v>10633348</v>
      </c>
      <c r="C52" s="104" t="s">
        <v>165</v>
      </c>
      <c r="D52" s="289"/>
      <c r="E52" s="174" t="s">
        <v>330</v>
      </c>
      <c r="F52" s="174" t="s">
        <v>59</v>
      </c>
      <c r="G52" s="174" t="s">
        <v>326</v>
      </c>
      <c r="H52" s="212"/>
      <c r="I52" s="217"/>
    </row>
    <row r="53" spans="1:38" ht="15" customHeight="1">
      <c r="A53" s="227" t="s">
        <v>68</v>
      </c>
      <c r="B53" s="104">
        <v>9505784</v>
      </c>
      <c r="C53" s="104" t="s">
        <v>166</v>
      </c>
      <c r="D53" s="289"/>
      <c r="E53" s="174" t="s">
        <v>330</v>
      </c>
      <c r="F53" s="174" t="s">
        <v>59</v>
      </c>
      <c r="G53" s="174" t="s">
        <v>326</v>
      </c>
      <c r="H53" s="212"/>
      <c r="I53" s="217"/>
    </row>
    <row r="54" spans="1:38" ht="15" customHeight="1">
      <c r="A54" s="227" t="s">
        <v>68</v>
      </c>
      <c r="B54" s="104">
        <v>8765747</v>
      </c>
      <c r="C54" s="104" t="s">
        <v>167</v>
      </c>
      <c r="D54" s="289"/>
      <c r="E54" s="174" t="s">
        <v>330</v>
      </c>
      <c r="F54" s="174" t="s">
        <v>59</v>
      </c>
      <c r="G54" s="174" t="s">
        <v>326</v>
      </c>
      <c r="H54" s="212"/>
      <c r="I54" s="217"/>
    </row>
    <row r="55" spans="1:38" ht="15" customHeight="1">
      <c r="A55" s="227" t="s">
        <v>68</v>
      </c>
      <c r="B55" s="104">
        <v>11040957</v>
      </c>
      <c r="C55" s="104" t="s">
        <v>152</v>
      </c>
      <c r="D55" s="289"/>
      <c r="E55" s="174" t="s">
        <v>330</v>
      </c>
      <c r="F55" s="174" t="s">
        <v>59</v>
      </c>
      <c r="G55" s="174" t="s">
        <v>326</v>
      </c>
      <c r="H55" s="212"/>
      <c r="I55" s="217"/>
    </row>
    <row r="56" spans="1:38" ht="15" customHeight="1">
      <c r="A56" s="227" t="s">
        <v>68</v>
      </c>
      <c r="B56" s="104">
        <v>10047070</v>
      </c>
      <c r="C56" s="104" t="s">
        <v>154</v>
      </c>
      <c r="D56" s="289"/>
      <c r="E56" s="174" t="s">
        <v>330</v>
      </c>
      <c r="F56" s="174" t="s">
        <v>59</v>
      </c>
      <c r="G56" s="174" t="s">
        <v>326</v>
      </c>
      <c r="H56" s="212"/>
      <c r="I56" s="217"/>
    </row>
    <row r="57" spans="1:38" ht="15" customHeight="1">
      <c r="A57" s="227" t="s">
        <v>68</v>
      </c>
      <c r="B57" s="104">
        <v>10906889</v>
      </c>
      <c r="C57" s="104" t="s">
        <v>154</v>
      </c>
      <c r="D57" s="289"/>
      <c r="E57" s="174" t="s">
        <v>330</v>
      </c>
      <c r="F57" s="174" t="s">
        <v>59</v>
      </c>
      <c r="G57" s="174" t="s">
        <v>326</v>
      </c>
      <c r="H57" s="212"/>
      <c r="I57" s="217"/>
    </row>
    <row r="58" spans="1:38" ht="15" customHeight="1">
      <c r="A58" s="227" t="s">
        <v>68</v>
      </c>
      <c r="B58" s="104">
        <v>10316002</v>
      </c>
      <c r="C58" s="104" t="s">
        <v>168</v>
      </c>
      <c r="D58" s="289"/>
      <c r="E58" s="174" t="s">
        <v>330</v>
      </c>
      <c r="F58" s="174" t="s">
        <v>59</v>
      </c>
      <c r="G58" s="174" t="s">
        <v>326</v>
      </c>
      <c r="H58" s="212"/>
      <c r="I58" s="217"/>
    </row>
    <row r="59" spans="1:38" ht="15" customHeight="1">
      <c r="A59" s="227" t="s">
        <v>68</v>
      </c>
      <c r="B59" s="104">
        <v>10906878</v>
      </c>
      <c r="C59" s="104" t="s">
        <v>169</v>
      </c>
      <c r="D59" s="289"/>
      <c r="E59" s="174" t="s">
        <v>330</v>
      </c>
      <c r="F59" s="174" t="s">
        <v>59</v>
      </c>
      <c r="G59" s="174" t="s">
        <v>326</v>
      </c>
      <c r="H59" s="212"/>
      <c r="I59" s="217"/>
    </row>
    <row r="60" spans="1:38" ht="15" customHeight="1">
      <c r="A60" s="227" t="s">
        <v>68</v>
      </c>
      <c r="B60" s="104">
        <v>9783504</v>
      </c>
      <c r="C60" s="104" t="s">
        <v>170</v>
      </c>
      <c r="D60" s="289"/>
      <c r="E60" s="174" t="s">
        <v>330</v>
      </c>
      <c r="F60" s="174" t="s">
        <v>59</v>
      </c>
      <c r="G60" s="174" t="s">
        <v>326</v>
      </c>
      <c r="H60" s="212"/>
      <c r="I60" s="217"/>
    </row>
    <row r="61" spans="1:38" ht="15" customHeight="1">
      <c r="A61" s="227" t="s">
        <v>68</v>
      </c>
      <c r="B61" s="104">
        <v>9856223</v>
      </c>
      <c r="C61" s="104" t="s">
        <v>171</v>
      </c>
      <c r="D61" s="289"/>
      <c r="E61" s="174" t="s">
        <v>330</v>
      </c>
      <c r="F61" s="174" t="s">
        <v>59</v>
      </c>
      <c r="G61" s="174" t="s">
        <v>326</v>
      </c>
      <c r="H61" s="212"/>
      <c r="I61" s="217"/>
    </row>
    <row r="62" spans="1:38" ht="15" customHeight="1">
      <c r="A62" s="227" t="s">
        <v>68</v>
      </c>
      <c r="B62" s="104">
        <v>9180127</v>
      </c>
      <c r="C62" s="104" t="s">
        <v>172</v>
      </c>
      <c r="D62" s="289"/>
      <c r="E62" s="174" t="s">
        <v>330</v>
      </c>
      <c r="F62" s="174" t="s">
        <v>59</v>
      </c>
      <c r="G62" s="174" t="s">
        <v>326</v>
      </c>
      <c r="H62" s="212"/>
      <c r="I62" s="217"/>
    </row>
    <row r="63" spans="1:38" ht="15" customHeight="1">
      <c r="A63" s="227" t="s">
        <v>68</v>
      </c>
      <c r="B63" s="104">
        <v>11826365</v>
      </c>
      <c r="C63" s="104" t="s">
        <v>172</v>
      </c>
      <c r="D63" s="289"/>
      <c r="E63" s="174" t="s">
        <v>330</v>
      </c>
      <c r="F63" s="174" t="s">
        <v>59</v>
      </c>
      <c r="G63" s="174" t="s">
        <v>326</v>
      </c>
      <c r="H63" s="212"/>
      <c r="I63" s="217"/>
    </row>
    <row r="64" spans="1:38" ht="15" customHeight="1">
      <c r="A64" s="227" t="s">
        <v>68</v>
      </c>
      <c r="B64" s="104">
        <v>9358231</v>
      </c>
      <c r="C64" s="104" t="s">
        <v>173</v>
      </c>
      <c r="D64" s="289"/>
      <c r="E64" s="174" t="s">
        <v>330</v>
      </c>
      <c r="F64" s="174" t="s">
        <v>59</v>
      </c>
      <c r="G64" s="174" t="s">
        <v>326</v>
      </c>
      <c r="H64" s="212"/>
      <c r="I64" s="217"/>
    </row>
    <row r="65" spans="1:38" ht="15" customHeight="1">
      <c r="A65" s="227" t="s">
        <v>68</v>
      </c>
      <c r="B65" s="104">
        <v>10633348</v>
      </c>
      <c r="C65" s="104" t="s">
        <v>165</v>
      </c>
      <c r="D65" s="289"/>
      <c r="E65" s="174" t="s">
        <v>330</v>
      </c>
      <c r="F65" s="174" t="s">
        <v>59</v>
      </c>
      <c r="G65" s="174" t="s">
        <v>326</v>
      </c>
      <c r="H65" s="212"/>
      <c r="I65" s="217"/>
    </row>
    <row r="66" spans="1:38" ht="15" customHeight="1">
      <c r="A66" s="227" t="s">
        <v>68</v>
      </c>
      <c r="B66" s="104">
        <v>10508082</v>
      </c>
      <c r="C66" s="104" t="s">
        <v>174</v>
      </c>
      <c r="D66" s="289"/>
      <c r="E66" s="174" t="s">
        <v>330</v>
      </c>
      <c r="F66" s="174" t="s">
        <v>59</v>
      </c>
      <c r="G66" s="174" t="s">
        <v>326</v>
      </c>
      <c r="H66" s="212"/>
      <c r="I66" s="217"/>
    </row>
    <row r="67" spans="1:38" ht="15" customHeight="1">
      <c r="A67" s="227" t="s">
        <v>68</v>
      </c>
      <c r="B67" s="104">
        <v>10913744</v>
      </c>
      <c r="C67" s="104" t="s">
        <v>175</v>
      </c>
      <c r="D67" s="289"/>
      <c r="E67" s="174" t="s">
        <v>330</v>
      </c>
      <c r="F67" s="174" t="s">
        <v>59</v>
      </c>
      <c r="G67" s="174" t="s">
        <v>326</v>
      </c>
      <c r="H67" s="212"/>
      <c r="I67" s="217"/>
    </row>
    <row r="68" spans="1:38" ht="15" customHeight="1">
      <c r="A68" s="227" t="s">
        <v>68</v>
      </c>
      <c r="B68" s="104">
        <v>9856223</v>
      </c>
      <c r="C68" s="104" t="s">
        <v>171</v>
      </c>
      <c r="D68" s="289"/>
      <c r="E68" s="174" t="s">
        <v>330</v>
      </c>
      <c r="F68" s="174" t="s">
        <v>59</v>
      </c>
      <c r="G68" s="174" t="s">
        <v>326</v>
      </c>
      <c r="H68" s="212"/>
      <c r="I68" s="217"/>
    </row>
    <row r="69" spans="1:38" ht="15" customHeight="1">
      <c r="A69" s="227" t="s">
        <v>68</v>
      </c>
      <c r="B69" s="104">
        <v>11066363</v>
      </c>
      <c r="C69" s="104" t="s">
        <v>176</v>
      </c>
      <c r="D69" s="289"/>
      <c r="E69" s="174" t="s">
        <v>330</v>
      </c>
      <c r="F69" s="174" t="s">
        <v>59</v>
      </c>
      <c r="G69" s="174" t="s">
        <v>326</v>
      </c>
      <c r="H69" s="212"/>
      <c r="I69" s="217"/>
    </row>
    <row r="70" spans="1:38" s="86" customFormat="1" ht="15" customHeight="1" thickBot="1">
      <c r="A70" s="228" t="s">
        <v>68</v>
      </c>
      <c r="B70" s="105">
        <v>11858897</v>
      </c>
      <c r="C70" s="105" t="s">
        <v>176</v>
      </c>
      <c r="D70" s="288"/>
      <c r="E70" s="174" t="s">
        <v>330</v>
      </c>
      <c r="F70" s="174" t="s">
        <v>59</v>
      </c>
      <c r="G70" s="174" t="s">
        <v>326</v>
      </c>
      <c r="H70" s="212"/>
      <c r="I70" s="217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15" customHeight="1">
      <c r="A71" s="226" t="s">
        <v>68</v>
      </c>
      <c r="B71" s="106">
        <v>10702527</v>
      </c>
      <c r="C71" s="106" t="s">
        <v>178</v>
      </c>
      <c r="D71" s="289" t="s">
        <v>177</v>
      </c>
      <c r="E71" s="174" t="s">
        <v>330</v>
      </c>
      <c r="F71" s="174" t="s">
        <v>59</v>
      </c>
      <c r="G71" s="174" t="s">
        <v>326</v>
      </c>
      <c r="H71" s="212"/>
      <c r="I71" s="217"/>
    </row>
    <row r="72" spans="1:38" ht="15" customHeight="1">
      <c r="A72" s="227" t="s">
        <v>68</v>
      </c>
      <c r="B72" s="104">
        <v>10865204</v>
      </c>
      <c r="C72" s="104" t="s">
        <v>179</v>
      </c>
      <c r="D72" s="289"/>
      <c r="E72" s="174" t="s">
        <v>330</v>
      </c>
      <c r="F72" s="174" t="s">
        <v>59</v>
      </c>
      <c r="G72" s="174" t="s">
        <v>326</v>
      </c>
      <c r="H72" s="212"/>
      <c r="I72" s="217"/>
    </row>
    <row r="73" spans="1:38" ht="15" customHeight="1">
      <c r="A73" s="227" t="s">
        <v>68</v>
      </c>
      <c r="B73" s="104">
        <v>10865205</v>
      </c>
      <c r="C73" s="104" t="s">
        <v>180</v>
      </c>
      <c r="D73" s="289"/>
      <c r="E73" s="174" t="s">
        <v>330</v>
      </c>
      <c r="F73" s="174" t="s">
        <v>59</v>
      </c>
      <c r="G73" s="174" t="s">
        <v>326</v>
      </c>
      <c r="H73" s="212"/>
      <c r="I73" s="217"/>
    </row>
    <row r="74" spans="1:38" ht="15" customHeight="1">
      <c r="A74" s="227" t="s">
        <v>68</v>
      </c>
      <c r="B74" s="104">
        <v>11247991</v>
      </c>
      <c r="C74" s="104" t="s">
        <v>180</v>
      </c>
      <c r="D74" s="289"/>
      <c r="E74" s="174" t="s">
        <v>330</v>
      </c>
      <c r="F74" s="174" t="s">
        <v>59</v>
      </c>
      <c r="G74" s="174" t="s">
        <v>326</v>
      </c>
      <c r="H74" s="212"/>
      <c r="I74" s="217"/>
    </row>
    <row r="75" spans="1:38" ht="15" customHeight="1">
      <c r="A75" s="227" t="s">
        <v>68</v>
      </c>
      <c r="B75" s="104">
        <v>11827636</v>
      </c>
      <c r="C75" s="104" t="s">
        <v>180</v>
      </c>
      <c r="D75" s="289"/>
      <c r="E75" s="174" t="s">
        <v>330</v>
      </c>
      <c r="F75" s="174" t="s">
        <v>59</v>
      </c>
      <c r="G75" s="174" t="s">
        <v>326</v>
      </c>
      <c r="H75" s="212"/>
      <c r="I75" s="217"/>
    </row>
    <row r="76" spans="1:38" ht="15" customHeight="1">
      <c r="A76" s="227" t="s">
        <v>68</v>
      </c>
      <c r="B76" s="104">
        <v>10532103</v>
      </c>
      <c r="C76" s="104" t="s">
        <v>181</v>
      </c>
      <c r="D76" s="289"/>
      <c r="E76" s="174" t="s">
        <v>330</v>
      </c>
      <c r="F76" s="174" t="s">
        <v>59</v>
      </c>
      <c r="G76" s="174" t="s">
        <v>326</v>
      </c>
      <c r="H76" s="212"/>
      <c r="I76" s="217"/>
    </row>
    <row r="77" spans="1:38" ht="15" customHeight="1">
      <c r="A77" s="227" t="s">
        <v>68</v>
      </c>
      <c r="B77" s="104">
        <v>11932625</v>
      </c>
      <c r="C77" s="104" t="s">
        <v>182</v>
      </c>
      <c r="D77" s="289"/>
      <c r="E77" s="174" t="s">
        <v>330</v>
      </c>
      <c r="F77" s="174" t="s">
        <v>59</v>
      </c>
      <c r="G77" s="174" t="s">
        <v>326</v>
      </c>
      <c r="H77" s="212"/>
      <c r="I77" s="217"/>
    </row>
    <row r="78" spans="1:38" ht="15" customHeight="1">
      <c r="A78" s="227" t="s">
        <v>68</v>
      </c>
      <c r="B78" s="104">
        <v>11142507</v>
      </c>
      <c r="C78" s="104" t="s">
        <v>183</v>
      </c>
      <c r="D78" s="289"/>
      <c r="E78" s="174" t="s">
        <v>330</v>
      </c>
      <c r="F78" s="174" t="s">
        <v>59</v>
      </c>
      <c r="G78" s="174" t="s">
        <v>326</v>
      </c>
      <c r="H78" s="212"/>
      <c r="I78" s="217"/>
    </row>
    <row r="79" spans="1:38" ht="15" customHeight="1">
      <c r="A79" s="227" t="s">
        <v>68</v>
      </c>
      <c r="B79" s="104">
        <v>11306070</v>
      </c>
      <c r="C79" s="104" t="s">
        <v>184</v>
      </c>
      <c r="D79" s="289"/>
      <c r="E79" s="174" t="s">
        <v>330</v>
      </c>
      <c r="F79" s="174" t="s">
        <v>59</v>
      </c>
      <c r="G79" s="174" t="s">
        <v>326</v>
      </c>
      <c r="H79" s="212"/>
      <c r="I79" s="217"/>
    </row>
    <row r="80" spans="1:38" ht="15" customHeight="1">
      <c r="A80" s="227" t="s">
        <v>68</v>
      </c>
      <c r="B80" s="104">
        <v>10870651</v>
      </c>
      <c r="C80" s="104" t="s">
        <v>185</v>
      </c>
      <c r="D80" s="289"/>
      <c r="E80" s="174" t="s">
        <v>330</v>
      </c>
      <c r="F80" s="174" t="s">
        <v>59</v>
      </c>
      <c r="G80" s="174" t="s">
        <v>326</v>
      </c>
      <c r="H80" s="212"/>
      <c r="I80" s="217"/>
    </row>
    <row r="81" spans="1:38" ht="15" customHeight="1">
      <c r="A81" s="227" t="s">
        <v>68</v>
      </c>
      <c r="B81" s="104">
        <v>10550121</v>
      </c>
      <c r="C81" s="104" t="s">
        <v>186</v>
      </c>
      <c r="D81" s="289"/>
      <c r="E81" s="174" t="s">
        <v>330</v>
      </c>
      <c r="F81" s="174" t="s">
        <v>59</v>
      </c>
      <c r="G81" s="174" t="s">
        <v>326</v>
      </c>
      <c r="H81" s="212"/>
      <c r="I81" s="217"/>
    </row>
    <row r="82" spans="1:38" s="86" customFormat="1" ht="15" customHeight="1" thickBot="1">
      <c r="A82" s="228" t="s">
        <v>68</v>
      </c>
      <c r="B82" s="105">
        <v>11325910</v>
      </c>
      <c r="C82" s="105" t="s">
        <v>186</v>
      </c>
      <c r="D82" s="288"/>
      <c r="E82" s="174" t="s">
        <v>330</v>
      </c>
      <c r="F82" s="174" t="s">
        <v>59</v>
      </c>
      <c r="G82" s="174" t="s">
        <v>326</v>
      </c>
      <c r="H82" s="212"/>
      <c r="I82" s="217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15" customHeight="1">
      <c r="A83" s="226" t="s">
        <v>68</v>
      </c>
      <c r="B83" s="106">
        <v>10689366</v>
      </c>
      <c r="C83" s="106" t="s">
        <v>188</v>
      </c>
      <c r="D83" s="287" t="s">
        <v>187</v>
      </c>
      <c r="E83" s="174" t="s">
        <v>330</v>
      </c>
      <c r="F83" s="174" t="s">
        <v>59</v>
      </c>
      <c r="G83" s="174" t="s">
        <v>326</v>
      </c>
      <c r="H83" s="212"/>
      <c r="I83" s="217"/>
    </row>
    <row r="84" spans="1:38" s="86" customFormat="1" ht="15" customHeight="1" thickBot="1">
      <c r="A84" s="228" t="s">
        <v>68</v>
      </c>
      <c r="B84" s="105">
        <v>10711036</v>
      </c>
      <c r="C84" s="105" t="s">
        <v>189</v>
      </c>
      <c r="D84" s="288"/>
      <c r="E84" s="174" t="s">
        <v>330</v>
      </c>
      <c r="F84" s="174" t="s">
        <v>59</v>
      </c>
      <c r="G84" s="174" t="s">
        <v>326</v>
      </c>
      <c r="H84" s="212"/>
      <c r="I84" s="217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15" customHeight="1">
      <c r="A85" s="226" t="s">
        <v>68</v>
      </c>
      <c r="B85" s="106">
        <v>10695346</v>
      </c>
      <c r="C85" s="106" t="s">
        <v>191</v>
      </c>
      <c r="D85" s="287" t="s">
        <v>190</v>
      </c>
      <c r="E85" s="174" t="s">
        <v>330</v>
      </c>
      <c r="F85" s="174" t="s">
        <v>59</v>
      </c>
      <c r="G85" s="174" t="s">
        <v>326</v>
      </c>
      <c r="H85" s="212"/>
      <c r="I85" s="217"/>
    </row>
    <row r="86" spans="1:38" s="86" customFormat="1" ht="15" customHeight="1" thickBot="1">
      <c r="A86" s="228" t="s">
        <v>68</v>
      </c>
      <c r="B86" s="105">
        <v>10342798</v>
      </c>
      <c r="C86" s="105" t="s">
        <v>192</v>
      </c>
      <c r="D86" s="288"/>
      <c r="E86" s="174" t="s">
        <v>330</v>
      </c>
      <c r="F86" s="174" t="s">
        <v>59</v>
      </c>
      <c r="G86" s="174" t="s">
        <v>326</v>
      </c>
      <c r="H86" s="212"/>
      <c r="I86" s="217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s="86" customFormat="1" ht="15" customHeight="1" thickBot="1">
      <c r="A87" s="229" t="s">
        <v>68</v>
      </c>
      <c r="B87" s="139">
        <v>11584746</v>
      </c>
      <c r="C87" s="139" t="s">
        <v>194</v>
      </c>
      <c r="D87" s="155" t="s">
        <v>193</v>
      </c>
      <c r="E87" s="174" t="s">
        <v>330</v>
      </c>
      <c r="F87" s="174" t="s">
        <v>59</v>
      </c>
      <c r="G87" s="174" t="s">
        <v>326</v>
      </c>
      <c r="H87" s="212"/>
      <c r="I87" s="21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s="148" customFormat="1" ht="15" customHeight="1" thickBot="1">
      <c r="A88" s="230" t="s">
        <v>68</v>
      </c>
      <c r="B88" s="140">
        <v>10150742</v>
      </c>
      <c r="C88" s="140" t="s">
        <v>164</v>
      </c>
      <c r="D88" s="156" t="s">
        <v>195</v>
      </c>
      <c r="E88" s="174" t="s">
        <v>330</v>
      </c>
      <c r="F88" s="174" t="s">
        <v>59</v>
      </c>
      <c r="G88" s="174" t="s">
        <v>326</v>
      </c>
      <c r="H88" s="212"/>
      <c r="I88" s="217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15" customHeight="1">
      <c r="A89" s="226" t="s">
        <v>68</v>
      </c>
      <c r="B89" s="106">
        <v>10738310</v>
      </c>
      <c r="C89" s="106" t="s">
        <v>197</v>
      </c>
      <c r="D89" s="287" t="s">
        <v>196</v>
      </c>
      <c r="E89" s="174" t="s">
        <v>330</v>
      </c>
      <c r="F89" s="174" t="s">
        <v>59</v>
      </c>
      <c r="G89" s="174" t="s">
        <v>326</v>
      </c>
      <c r="H89" s="212"/>
      <c r="I89" s="217"/>
    </row>
    <row r="90" spans="1:38" ht="15" customHeight="1">
      <c r="A90" s="227" t="s">
        <v>68</v>
      </c>
      <c r="B90" s="104">
        <v>10960008</v>
      </c>
      <c r="C90" s="104" t="s">
        <v>198</v>
      </c>
      <c r="D90" s="289"/>
      <c r="E90" s="174" t="s">
        <v>330</v>
      </c>
      <c r="F90" s="174" t="s">
        <v>59</v>
      </c>
      <c r="G90" s="174" t="s">
        <v>326</v>
      </c>
      <c r="H90" s="212"/>
      <c r="I90" s="217"/>
    </row>
    <row r="91" spans="1:38" s="86" customFormat="1" ht="15" customHeight="1" thickBot="1">
      <c r="A91" s="228" t="s">
        <v>68</v>
      </c>
      <c r="B91" s="105">
        <v>7153700</v>
      </c>
      <c r="C91" s="105" t="s">
        <v>199</v>
      </c>
      <c r="D91" s="288"/>
      <c r="E91" s="174" t="s">
        <v>330</v>
      </c>
      <c r="F91" s="174" t="s">
        <v>59</v>
      </c>
      <c r="G91" s="174" t="s">
        <v>326</v>
      </c>
      <c r="H91" s="212"/>
      <c r="I91" s="217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15" customHeight="1">
      <c r="A92" s="226" t="s">
        <v>68</v>
      </c>
      <c r="B92" s="106">
        <v>11116818</v>
      </c>
      <c r="C92" s="106" t="s">
        <v>201</v>
      </c>
      <c r="D92" s="287" t="s">
        <v>200</v>
      </c>
      <c r="E92" s="174" t="s">
        <v>330</v>
      </c>
      <c r="F92" s="174" t="s">
        <v>59</v>
      </c>
      <c r="G92" s="174" t="s">
        <v>326</v>
      </c>
      <c r="H92" s="212"/>
      <c r="I92" s="217"/>
    </row>
    <row r="93" spans="1:38" ht="15" customHeight="1">
      <c r="A93" s="227" t="s">
        <v>68</v>
      </c>
      <c r="B93" s="104">
        <v>8609663</v>
      </c>
      <c r="C93" s="104" t="s">
        <v>202</v>
      </c>
      <c r="D93" s="289"/>
      <c r="E93" s="174" t="s">
        <v>330</v>
      </c>
      <c r="F93" s="174" t="s">
        <v>59</v>
      </c>
      <c r="G93" s="174" t="s">
        <v>326</v>
      </c>
      <c r="H93" s="212"/>
      <c r="I93" s="217"/>
    </row>
    <row r="94" spans="1:38" ht="15" customHeight="1">
      <c r="A94" s="227" t="s">
        <v>68</v>
      </c>
      <c r="B94" s="104">
        <v>9271972</v>
      </c>
      <c r="C94" s="104" t="s">
        <v>202</v>
      </c>
      <c r="D94" s="289"/>
      <c r="E94" s="174" t="s">
        <v>330</v>
      </c>
      <c r="F94" s="174" t="s">
        <v>59</v>
      </c>
      <c r="G94" s="174" t="s">
        <v>326</v>
      </c>
      <c r="H94" s="212"/>
      <c r="I94" s="217"/>
    </row>
    <row r="95" spans="1:38" ht="15" customHeight="1">
      <c r="A95" s="227" t="s">
        <v>68</v>
      </c>
      <c r="B95" s="104">
        <v>9616116</v>
      </c>
      <c r="C95" s="104" t="s">
        <v>203</v>
      </c>
      <c r="D95" s="289"/>
      <c r="E95" s="174" t="s">
        <v>330</v>
      </c>
      <c r="F95" s="174" t="s">
        <v>59</v>
      </c>
      <c r="G95" s="174" t="s">
        <v>326</v>
      </c>
      <c r="H95" s="212"/>
      <c r="I95" s="217"/>
    </row>
    <row r="96" spans="1:38" ht="15" customHeight="1">
      <c r="A96" s="227" t="s">
        <v>68</v>
      </c>
      <c r="B96" s="104">
        <v>8617838</v>
      </c>
      <c r="C96" s="104" t="s">
        <v>204</v>
      </c>
      <c r="D96" s="289"/>
      <c r="E96" s="174" t="s">
        <v>330</v>
      </c>
      <c r="F96" s="174" t="s">
        <v>59</v>
      </c>
      <c r="G96" s="174" t="s">
        <v>326</v>
      </c>
      <c r="H96" s="212"/>
      <c r="I96" s="217"/>
    </row>
    <row r="97" spans="1:9" ht="15" customHeight="1">
      <c r="A97" s="227" t="s">
        <v>68</v>
      </c>
      <c r="B97" s="104">
        <v>9879003</v>
      </c>
      <c r="C97" s="104" t="s">
        <v>205</v>
      </c>
      <c r="D97" s="289"/>
      <c r="E97" s="174" t="s">
        <v>330</v>
      </c>
      <c r="F97" s="174" t="s">
        <v>59</v>
      </c>
      <c r="G97" s="174" t="s">
        <v>326</v>
      </c>
      <c r="H97" s="212"/>
      <c r="I97" s="217"/>
    </row>
    <row r="98" spans="1:9" ht="15" customHeight="1">
      <c r="A98" s="227" t="s">
        <v>68</v>
      </c>
      <c r="B98" s="104">
        <v>8232240</v>
      </c>
      <c r="C98" s="104" t="s">
        <v>206</v>
      </c>
      <c r="D98" s="289"/>
      <c r="E98" s="174" t="s">
        <v>330</v>
      </c>
      <c r="F98" s="174" t="s">
        <v>59</v>
      </c>
      <c r="G98" s="174" t="s">
        <v>326</v>
      </c>
      <c r="H98" s="212"/>
      <c r="I98" s="217"/>
    </row>
    <row r="99" spans="1:9" ht="15" customHeight="1">
      <c r="A99" s="227" t="s">
        <v>68</v>
      </c>
      <c r="B99" s="104">
        <v>10982291</v>
      </c>
      <c r="C99" s="104" t="s">
        <v>207</v>
      </c>
      <c r="D99" s="289"/>
      <c r="E99" s="174" t="s">
        <v>330</v>
      </c>
      <c r="F99" s="174" t="s">
        <v>59</v>
      </c>
      <c r="G99" s="174" t="s">
        <v>326</v>
      </c>
      <c r="H99" s="212"/>
      <c r="I99" s="217"/>
    </row>
    <row r="100" spans="1:9" ht="15" customHeight="1">
      <c r="A100" s="227" t="s">
        <v>68</v>
      </c>
      <c r="B100" s="104">
        <v>9023352</v>
      </c>
      <c r="C100" s="104" t="s">
        <v>208</v>
      </c>
      <c r="D100" s="289"/>
      <c r="E100" s="174" t="s">
        <v>330</v>
      </c>
      <c r="F100" s="174" t="s">
        <v>59</v>
      </c>
      <c r="G100" s="174" t="s">
        <v>326</v>
      </c>
      <c r="H100" s="212"/>
      <c r="I100" s="217"/>
    </row>
    <row r="101" spans="1:9" ht="15" customHeight="1">
      <c r="A101" s="227" t="s">
        <v>68</v>
      </c>
      <c r="B101" s="104">
        <v>8598342</v>
      </c>
      <c r="C101" s="104" t="s">
        <v>209</v>
      </c>
      <c r="D101" s="289"/>
      <c r="E101" s="174" t="s">
        <v>330</v>
      </c>
      <c r="F101" s="174" t="s">
        <v>59</v>
      </c>
      <c r="G101" s="174" t="s">
        <v>326</v>
      </c>
      <c r="H101" s="212"/>
      <c r="I101" s="217"/>
    </row>
    <row r="102" spans="1:9" ht="15" customHeight="1">
      <c r="A102" s="227" t="s">
        <v>68</v>
      </c>
      <c r="B102" s="104">
        <v>9234885</v>
      </c>
      <c r="C102" s="104" t="s">
        <v>210</v>
      </c>
      <c r="D102" s="289"/>
      <c r="E102" s="174" t="s">
        <v>330</v>
      </c>
      <c r="F102" s="174" t="s">
        <v>59</v>
      </c>
      <c r="G102" s="174" t="s">
        <v>326</v>
      </c>
      <c r="H102" s="212"/>
      <c r="I102" s="217"/>
    </row>
    <row r="103" spans="1:9" ht="15" customHeight="1">
      <c r="A103" s="227" t="s">
        <v>68</v>
      </c>
      <c r="B103" s="104">
        <v>8349326</v>
      </c>
      <c r="C103" s="104" t="s">
        <v>211</v>
      </c>
      <c r="D103" s="289"/>
      <c r="E103" s="174" t="s">
        <v>330</v>
      </c>
      <c r="F103" s="174" t="s">
        <v>59</v>
      </c>
      <c r="G103" s="174" t="s">
        <v>326</v>
      </c>
      <c r="H103" s="212"/>
      <c r="I103" s="217"/>
    </row>
    <row r="104" spans="1:9" ht="15" customHeight="1">
      <c r="A104" s="227" t="s">
        <v>68</v>
      </c>
      <c r="B104" s="104">
        <v>8865169</v>
      </c>
      <c r="C104" s="104" t="s">
        <v>211</v>
      </c>
      <c r="D104" s="289"/>
      <c r="E104" s="174" t="s">
        <v>330</v>
      </c>
      <c r="F104" s="174" t="s">
        <v>59</v>
      </c>
      <c r="G104" s="174" t="s">
        <v>326</v>
      </c>
      <c r="H104" s="212"/>
      <c r="I104" s="217"/>
    </row>
    <row r="105" spans="1:9" ht="15" customHeight="1">
      <c r="A105" s="227" t="s">
        <v>68</v>
      </c>
      <c r="B105" s="104">
        <v>7517667</v>
      </c>
      <c r="C105" s="104" t="s">
        <v>212</v>
      </c>
      <c r="D105" s="289"/>
      <c r="E105" s="174" t="s">
        <v>330</v>
      </c>
      <c r="F105" s="174" t="s">
        <v>59</v>
      </c>
      <c r="G105" s="174" t="s">
        <v>326</v>
      </c>
      <c r="H105" s="212"/>
      <c r="I105" s="217"/>
    </row>
    <row r="106" spans="1:9" ht="15" customHeight="1">
      <c r="A106" s="227" t="s">
        <v>68</v>
      </c>
      <c r="B106" s="104">
        <v>9834616</v>
      </c>
      <c r="C106" s="104" t="s">
        <v>213</v>
      </c>
      <c r="D106" s="289"/>
      <c r="E106" s="174" t="s">
        <v>330</v>
      </c>
      <c r="F106" s="174" t="s">
        <v>59</v>
      </c>
      <c r="G106" s="174" t="s">
        <v>326</v>
      </c>
      <c r="H106" s="212"/>
      <c r="I106" s="217"/>
    </row>
    <row r="107" spans="1:9" ht="15" customHeight="1">
      <c r="A107" s="227" t="s">
        <v>68</v>
      </c>
      <c r="B107" s="104">
        <v>10202441</v>
      </c>
      <c r="C107" s="104" t="s">
        <v>214</v>
      </c>
      <c r="D107" s="289"/>
      <c r="E107" s="174" t="s">
        <v>330</v>
      </c>
      <c r="F107" s="174" t="s">
        <v>59</v>
      </c>
      <c r="G107" s="174" t="s">
        <v>326</v>
      </c>
      <c r="H107" s="212"/>
      <c r="I107" s="217"/>
    </row>
    <row r="108" spans="1:9" ht="15" customHeight="1">
      <c r="A108" s="227" t="s">
        <v>68</v>
      </c>
      <c r="B108" s="104">
        <v>9359275</v>
      </c>
      <c r="C108" s="104" t="s">
        <v>215</v>
      </c>
      <c r="D108" s="289"/>
      <c r="E108" s="174" t="s">
        <v>330</v>
      </c>
      <c r="F108" s="174" t="s">
        <v>59</v>
      </c>
      <c r="G108" s="174" t="s">
        <v>326</v>
      </c>
      <c r="H108" s="212"/>
      <c r="I108" s="217"/>
    </row>
    <row r="109" spans="1:9" ht="15" customHeight="1">
      <c r="A109" s="227" t="s">
        <v>68</v>
      </c>
      <c r="B109" s="104">
        <v>9533032</v>
      </c>
      <c r="C109" s="104" t="s">
        <v>216</v>
      </c>
      <c r="D109" s="289"/>
      <c r="E109" s="174" t="s">
        <v>330</v>
      </c>
      <c r="F109" s="174" t="s">
        <v>59</v>
      </c>
      <c r="G109" s="174" t="s">
        <v>326</v>
      </c>
      <c r="H109" s="212"/>
      <c r="I109" s="217"/>
    </row>
    <row r="110" spans="1:9" ht="15" customHeight="1">
      <c r="A110" s="227" t="s">
        <v>68</v>
      </c>
      <c r="B110" s="104">
        <v>9216223</v>
      </c>
      <c r="C110" s="104" t="s">
        <v>216</v>
      </c>
      <c r="D110" s="289"/>
      <c r="E110" s="174" t="s">
        <v>330</v>
      </c>
      <c r="F110" s="174" t="s">
        <v>59</v>
      </c>
      <c r="G110" s="174" t="s">
        <v>326</v>
      </c>
      <c r="H110" s="212"/>
      <c r="I110" s="217"/>
    </row>
    <row r="111" spans="1:9" ht="15" customHeight="1">
      <c r="A111" s="227" t="s">
        <v>68</v>
      </c>
      <c r="B111" s="104">
        <v>7807180</v>
      </c>
      <c r="C111" s="104" t="s">
        <v>217</v>
      </c>
      <c r="D111" s="289"/>
      <c r="E111" s="174" t="s">
        <v>330</v>
      </c>
      <c r="F111" s="174" t="s">
        <v>59</v>
      </c>
      <c r="G111" s="174" t="s">
        <v>326</v>
      </c>
      <c r="H111" s="212"/>
      <c r="I111" s="217"/>
    </row>
    <row r="112" spans="1:9" ht="15" customHeight="1">
      <c r="A112" s="227" t="s">
        <v>68</v>
      </c>
      <c r="B112" s="104">
        <v>8642042</v>
      </c>
      <c r="C112" s="104" t="s">
        <v>218</v>
      </c>
      <c r="D112" s="289"/>
      <c r="E112" s="174" t="s">
        <v>330</v>
      </c>
      <c r="F112" s="174" t="s">
        <v>59</v>
      </c>
      <c r="G112" s="174" t="s">
        <v>326</v>
      </c>
      <c r="H112" s="212"/>
      <c r="I112" s="217"/>
    </row>
    <row r="113" spans="1:38" ht="15" customHeight="1">
      <c r="A113" s="227" t="s">
        <v>68</v>
      </c>
      <c r="B113" s="104">
        <v>9131687</v>
      </c>
      <c r="C113" s="104" t="s">
        <v>219</v>
      </c>
      <c r="D113" s="289"/>
      <c r="E113" s="174" t="s">
        <v>330</v>
      </c>
      <c r="F113" s="174" t="s">
        <v>59</v>
      </c>
      <c r="G113" s="174" t="s">
        <v>326</v>
      </c>
      <c r="H113" s="212"/>
      <c r="I113" s="217"/>
    </row>
    <row r="114" spans="1:38" ht="15" customHeight="1">
      <c r="A114" s="227" t="s">
        <v>68</v>
      </c>
      <c r="B114" s="104">
        <v>9885088</v>
      </c>
      <c r="C114" s="104" t="s">
        <v>220</v>
      </c>
      <c r="D114" s="289"/>
      <c r="E114" s="174" t="s">
        <v>330</v>
      </c>
      <c r="F114" s="174" t="s">
        <v>59</v>
      </c>
      <c r="G114" s="174" t="s">
        <v>326</v>
      </c>
      <c r="H114" s="212"/>
      <c r="I114" s="217"/>
    </row>
    <row r="115" spans="1:38" ht="15" customHeight="1">
      <c r="A115" s="227" t="s">
        <v>68</v>
      </c>
      <c r="B115" s="104">
        <v>9193705</v>
      </c>
      <c r="C115" s="104" t="s">
        <v>221</v>
      </c>
      <c r="D115" s="289"/>
      <c r="E115" s="174" t="s">
        <v>330</v>
      </c>
      <c r="F115" s="174" t="s">
        <v>59</v>
      </c>
      <c r="G115" s="174" t="s">
        <v>326</v>
      </c>
      <c r="H115" s="212"/>
      <c r="I115" s="217"/>
    </row>
    <row r="116" spans="1:38" ht="15" customHeight="1">
      <c r="A116" s="227" t="s">
        <v>68</v>
      </c>
      <c r="B116" s="104">
        <v>10150742</v>
      </c>
      <c r="C116" s="104" t="s">
        <v>164</v>
      </c>
      <c r="D116" s="289"/>
      <c r="E116" s="174" t="s">
        <v>330</v>
      </c>
      <c r="F116" s="174" t="s">
        <v>59</v>
      </c>
      <c r="G116" s="174" t="s">
        <v>326</v>
      </c>
      <c r="H116" s="212"/>
      <c r="I116" s="217"/>
    </row>
    <row r="117" spans="1:38" ht="15" customHeight="1">
      <c r="A117" s="227" t="s">
        <v>68</v>
      </c>
      <c r="B117" s="104">
        <v>9452992</v>
      </c>
      <c r="C117" s="104" t="s">
        <v>222</v>
      </c>
      <c r="D117" s="289"/>
      <c r="E117" s="174" t="s">
        <v>330</v>
      </c>
      <c r="F117" s="174" t="s">
        <v>59</v>
      </c>
      <c r="G117" s="174" t="s">
        <v>326</v>
      </c>
      <c r="H117" s="212"/>
      <c r="I117" s="217"/>
    </row>
    <row r="118" spans="1:38" ht="15" customHeight="1">
      <c r="A118" s="227" t="s">
        <v>68</v>
      </c>
      <c r="B118" s="104">
        <v>11261201</v>
      </c>
      <c r="C118" s="104" t="s">
        <v>223</v>
      </c>
      <c r="D118" s="289"/>
      <c r="E118" s="174" t="s">
        <v>330</v>
      </c>
      <c r="F118" s="174" t="s">
        <v>59</v>
      </c>
      <c r="G118" s="174" t="s">
        <v>326</v>
      </c>
      <c r="H118" s="212"/>
      <c r="I118" s="217"/>
    </row>
    <row r="119" spans="1:38" ht="15" customHeight="1">
      <c r="A119" s="227" t="s">
        <v>68</v>
      </c>
      <c r="B119" s="104">
        <v>9340505</v>
      </c>
      <c r="C119" s="104" t="s">
        <v>224</v>
      </c>
      <c r="D119" s="289"/>
      <c r="E119" s="174" t="s">
        <v>330</v>
      </c>
      <c r="F119" s="174" t="s">
        <v>59</v>
      </c>
      <c r="G119" s="174" t="s">
        <v>326</v>
      </c>
      <c r="H119" s="212"/>
      <c r="I119" s="217"/>
    </row>
    <row r="120" spans="1:38" ht="15" customHeight="1">
      <c r="A120" s="227" t="s">
        <v>68</v>
      </c>
      <c r="B120" s="104">
        <v>8716283</v>
      </c>
      <c r="C120" s="104" t="s">
        <v>224</v>
      </c>
      <c r="D120" s="289"/>
      <c r="E120" s="174" t="s">
        <v>330</v>
      </c>
      <c r="F120" s="174" t="s">
        <v>59</v>
      </c>
      <c r="G120" s="174" t="s">
        <v>326</v>
      </c>
      <c r="H120" s="212"/>
      <c r="I120" s="217"/>
    </row>
    <row r="121" spans="1:38" ht="15" customHeight="1">
      <c r="A121" s="227" t="s">
        <v>68</v>
      </c>
      <c r="B121" s="104">
        <v>11001625</v>
      </c>
      <c r="C121" s="104" t="s">
        <v>225</v>
      </c>
      <c r="D121" s="289"/>
      <c r="E121" s="174" t="s">
        <v>330</v>
      </c>
      <c r="F121" s="174" t="s">
        <v>59</v>
      </c>
      <c r="G121" s="174" t="s">
        <v>326</v>
      </c>
      <c r="H121" s="212"/>
      <c r="I121" s="217"/>
    </row>
    <row r="122" spans="1:38" s="86" customFormat="1" ht="15" customHeight="1" thickBot="1">
      <c r="A122" s="228" t="s">
        <v>68</v>
      </c>
      <c r="B122" s="105">
        <v>8841253</v>
      </c>
      <c r="C122" s="105" t="s">
        <v>226</v>
      </c>
      <c r="D122" s="288"/>
      <c r="E122" s="174" t="s">
        <v>330</v>
      </c>
      <c r="F122" s="174" t="s">
        <v>59</v>
      </c>
      <c r="G122" s="174" t="s">
        <v>326</v>
      </c>
      <c r="H122" s="212"/>
      <c r="I122" s="217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15" customHeight="1">
      <c r="A123" s="226" t="s">
        <v>68</v>
      </c>
      <c r="B123" s="106">
        <v>9951074</v>
      </c>
      <c r="C123" s="106" t="s">
        <v>228</v>
      </c>
      <c r="D123" s="287" t="s">
        <v>227</v>
      </c>
      <c r="E123" s="174" t="s">
        <v>330</v>
      </c>
      <c r="F123" s="174" t="s">
        <v>59</v>
      </c>
      <c r="G123" s="174" t="s">
        <v>326</v>
      </c>
      <c r="H123" s="212"/>
      <c r="I123" s="217"/>
    </row>
    <row r="124" spans="1:38" ht="15" customHeight="1">
      <c r="A124" s="227" t="s">
        <v>68</v>
      </c>
      <c r="B124" s="104">
        <v>10308653</v>
      </c>
      <c r="C124" s="104" t="s">
        <v>229</v>
      </c>
      <c r="D124" s="289"/>
      <c r="E124" s="174" t="s">
        <v>330</v>
      </c>
      <c r="F124" s="174" t="s">
        <v>59</v>
      </c>
      <c r="G124" s="174" t="s">
        <v>326</v>
      </c>
      <c r="H124" s="212"/>
      <c r="I124" s="217"/>
    </row>
    <row r="125" spans="1:38" ht="15" customHeight="1">
      <c r="A125" s="227" t="s">
        <v>68</v>
      </c>
      <c r="B125" s="104">
        <v>11040957</v>
      </c>
      <c r="C125" s="104" t="s">
        <v>152</v>
      </c>
      <c r="D125" s="289"/>
      <c r="E125" s="174" t="s">
        <v>330</v>
      </c>
      <c r="F125" s="174" t="s">
        <v>59</v>
      </c>
      <c r="G125" s="174" t="s">
        <v>326</v>
      </c>
      <c r="H125" s="212"/>
      <c r="I125" s="217"/>
    </row>
    <row r="126" spans="1:38" ht="15" customHeight="1">
      <c r="A126" s="227" t="s">
        <v>68</v>
      </c>
      <c r="B126" s="104">
        <v>9879003</v>
      </c>
      <c r="C126" s="104" t="s">
        <v>205</v>
      </c>
      <c r="D126" s="289"/>
      <c r="E126" s="174" t="s">
        <v>330</v>
      </c>
      <c r="F126" s="174" t="s">
        <v>59</v>
      </c>
      <c r="G126" s="174" t="s">
        <v>326</v>
      </c>
      <c r="H126" s="212"/>
      <c r="I126" s="217"/>
    </row>
    <row r="127" spans="1:38" ht="15" customHeight="1">
      <c r="A127" s="227" t="s">
        <v>68</v>
      </c>
      <c r="B127" s="104">
        <v>9975896</v>
      </c>
      <c r="C127" s="104" t="s">
        <v>230</v>
      </c>
      <c r="D127" s="289"/>
      <c r="E127" s="174" t="s">
        <v>330</v>
      </c>
      <c r="F127" s="174" t="s">
        <v>59</v>
      </c>
      <c r="G127" s="174" t="s">
        <v>326</v>
      </c>
      <c r="H127" s="212"/>
      <c r="I127" s="217"/>
    </row>
    <row r="128" spans="1:38" ht="15" customHeight="1">
      <c r="A128" s="227" t="s">
        <v>68</v>
      </c>
      <c r="B128" s="104">
        <v>10906889</v>
      </c>
      <c r="C128" s="104" t="s">
        <v>154</v>
      </c>
      <c r="D128" s="289"/>
      <c r="E128" s="174" t="s">
        <v>330</v>
      </c>
      <c r="F128" s="174" t="s">
        <v>59</v>
      </c>
      <c r="G128" s="174" t="s">
        <v>326</v>
      </c>
      <c r="H128" s="212"/>
      <c r="I128" s="217"/>
    </row>
    <row r="129" spans="1:38" s="86" customFormat="1" ht="15" customHeight="1" thickBot="1">
      <c r="A129" s="228" t="s">
        <v>68</v>
      </c>
      <c r="B129" s="105">
        <v>10047070</v>
      </c>
      <c r="C129" s="105" t="s">
        <v>154</v>
      </c>
      <c r="D129" s="288"/>
      <c r="E129" s="174" t="s">
        <v>330</v>
      </c>
      <c r="F129" s="174" t="s">
        <v>59</v>
      </c>
      <c r="G129" s="174" t="s">
        <v>326</v>
      </c>
      <c r="H129" s="212"/>
      <c r="I129" s="217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15" customHeight="1">
      <c r="A130" s="231" t="s">
        <v>69</v>
      </c>
      <c r="B130" s="141">
        <v>11453907</v>
      </c>
      <c r="C130" s="142" t="s">
        <v>232</v>
      </c>
      <c r="D130" s="290" t="s">
        <v>231</v>
      </c>
      <c r="E130" s="174" t="s">
        <v>330</v>
      </c>
      <c r="F130" s="174" t="s">
        <v>59</v>
      </c>
      <c r="G130" s="174" t="s">
        <v>326</v>
      </c>
      <c r="H130" s="212"/>
      <c r="I130" s="217"/>
    </row>
    <row r="131" spans="1:38" ht="15" customHeight="1">
      <c r="A131" s="232" t="s">
        <v>69</v>
      </c>
      <c r="B131" s="70">
        <v>11384344</v>
      </c>
      <c r="C131" s="108" t="s">
        <v>233</v>
      </c>
      <c r="D131" s="290"/>
      <c r="E131" s="174" t="s">
        <v>330</v>
      </c>
      <c r="F131" s="174" t="s">
        <v>59</v>
      </c>
      <c r="G131" s="174" t="s">
        <v>326</v>
      </c>
      <c r="H131" s="212"/>
      <c r="I131" s="217"/>
    </row>
    <row r="132" spans="1:38" ht="15" customHeight="1">
      <c r="A132" s="232" t="s">
        <v>69</v>
      </c>
      <c r="B132" s="70">
        <v>11639523</v>
      </c>
      <c r="C132" s="108" t="s">
        <v>234</v>
      </c>
      <c r="D132" s="290"/>
      <c r="E132" s="174" t="s">
        <v>330</v>
      </c>
      <c r="F132" s="174" t="s">
        <v>59</v>
      </c>
      <c r="G132" s="174" t="s">
        <v>326</v>
      </c>
      <c r="H132" s="212"/>
      <c r="I132" s="217"/>
    </row>
    <row r="133" spans="1:38" ht="15" customHeight="1">
      <c r="A133" s="232" t="s">
        <v>69</v>
      </c>
      <c r="B133" s="70">
        <v>11851702</v>
      </c>
      <c r="C133" s="108" t="s">
        <v>235</v>
      </c>
      <c r="D133" s="290"/>
      <c r="E133" s="174" t="s">
        <v>330</v>
      </c>
      <c r="F133" s="174" t="s">
        <v>59</v>
      </c>
      <c r="G133" s="174" t="s">
        <v>326</v>
      </c>
      <c r="H133" s="212"/>
      <c r="I133" s="217"/>
    </row>
    <row r="134" spans="1:38" ht="15" customHeight="1" thickBot="1">
      <c r="A134" s="232" t="s">
        <v>69</v>
      </c>
      <c r="B134" s="109">
        <v>10968257</v>
      </c>
      <c r="C134" s="110" t="s">
        <v>236</v>
      </c>
      <c r="D134" s="291"/>
      <c r="E134" s="174" t="s">
        <v>330</v>
      </c>
      <c r="F134" s="174" t="s">
        <v>59</v>
      </c>
      <c r="G134" s="174" t="s">
        <v>326</v>
      </c>
      <c r="H134" s="212"/>
      <c r="I134" s="217"/>
    </row>
    <row r="135" spans="1:38" ht="15" customHeight="1">
      <c r="A135" s="232" t="s">
        <v>69</v>
      </c>
      <c r="B135" s="141">
        <v>11236327</v>
      </c>
      <c r="C135" s="142" t="s">
        <v>238</v>
      </c>
      <c r="D135" s="285" t="s">
        <v>237</v>
      </c>
      <c r="E135" s="174" t="s">
        <v>330</v>
      </c>
      <c r="F135" s="174" t="s">
        <v>59</v>
      </c>
      <c r="G135" s="174" t="s">
        <v>326</v>
      </c>
      <c r="H135" s="212"/>
      <c r="I135" s="217"/>
    </row>
    <row r="136" spans="1:38" ht="15" customHeight="1">
      <c r="A136" s="232" t="s">
        <v>69</v>
      </c>
      <c r="B136" s="70">
        <v>11591581</v>
      </c>
      <c r="C136" s="108" t="s">
        <v>239</v>
      </c>
      <c r="D136" s="285"/>
      <c r="E136" s="174" t="s">
        <v>330</v>
      </c>
      <c r="F136" s="174" t="s">
        <v>59</v>
      </c>
      <c r="G136" s="174" t="s">
        <v>326</v>
      </c>
      <c r="H136" s="212"/>
      <c r="I136" s="217"/>
    </row>
    <row r="137" spans="1:38" ht="15" customHeight="1">
      <c r="A137" s="232" t="s">
        <v>69</v>
      </c>
      <c r="B137" s="70">
        <v>10851357</v>
      </c>
      <c r="C137" s="108" t="s">
        <v>239</v>
      </c>
      <c r="D137" s="285"/>
      <c r="E137" s="174" t="s">
        <v>330</v>
      </c>
      <c r="F137" s="174" t="s">
        <v>59</v>
      </c>
      <c r="G137" s="174" t="s">
        <v>326</v>
      </c>
      <c r="H137" s="212"/>
      <c r="I137" s="217"/>
    </row>
    <row r="138" spans="1:38" ht="15" customHeight="1">
      <c r="A138" s="232" t="s">
        <v>69</v>
      </c>
      <c r="B138" s="70">
        <v>11286478</v>
      </c>
      <c r="C138" s="108" t="s">
        <v>240</v>
      </c>
      <c r="D138" s="285"/>
      <c r="E138" s="174" t="s">
        <v>330</v>
      </c>
      <c r="F138" s="174" t="s">
        <v>59</v>
      </c>
      <c r="G138" s="174" t="s">
        <v>326</v>
      </c>
      <c r="H138" s="212"/>
      <c r="I138" s="217"/>
    </row>
    <row r="139" spans="1:38" ht="15" customHeight="1">
      <c r="A139" s="232" t="s">
        <v>69</v>
      </c>
      <c r="B139" s="70">
        <v>11174515</v>
      </c>
      <c r="C139" s="108" t="s">
        <v>241</v>
      </c>
      <c r="D139" s="285"/>
      <c r="E139" s="174" t="s">
        <v>330</v>
      </c>
      <c r="F139" s="174" t="s">
        <v>59</v>
      </c>
      <c r="G139" s="174" t="s">
        <v>326</v>
      </c>
      <c r="H139" s="212"/>
      <c r="I139" s="217"/>
    </row>
    <row r="140" spans="1:38" ht="15" customHeight="1">
      <c r="A140" s="232" t="s">
        <v>69</v>
      </c>
      <c r="B140" s="70">
        <v>11104937</v>
      </c>
      <c r="C140" s="108" t="s">
        <v>241</v>
      </c>
      <c r="D140" s="285"/>
      <c r="E140" s="174" t="s">
        <v>330</v>
      </c>
      <c r="F140" s="174" t="s">
        <v>59</v>
      </c>
      <c r="G140" s="174" t="s">
        <v>326</v>
      </c>
      <c r="H140" s="212"/>
      <c r="I140" s="217"/>
    </row>
    <row r="141" spans="1:38" ht="15" customHeight="1">
      <c r="A141" s="232" t="s">
        <v>69</v>
      </c>
      <c r="B141" s="70">
        <v>11633732</v>
      </c>
      <c r="C141" s="108" t="s">
        <v>241</v>
      </c>
      <c r="D141" s="285"/>
      <c r="E141" s="174" t="s">
        <v>330</v>
      </c>
      <c r="F141" s="174" t="s">
        <v>59</v>
      </c>
      <c r="G141" s="174" t="s">
        <v>326</v>
      </c>
      <c r="H141" s="212"/>
      <c r="I141" s="217"/>
    </row>
    <row r="142" spans="1:38" ht="15" customHeight="1">
      <c r="A142" s="232" t="s">
        <v>69</v>
      </c>
      <c r="B142" s="70">
        <v>11618928</v>
      </c>
      <c r="C142" s="108" t="s">
        <v>242</v>
      </c>
      <c r="D142" s="285"/>
      <c r="E142" s="174" t="s">
        <v>330</v>
      </c>
      <c r="F142" s="174" t="s">
        <v>59</v>
      </c>
      <c r="G142" s="174" t="s">
        <v>326</v>
      </c>
      <c r="H142" s="212"/>
      <c r="I142" s="217"/>
    </row>
    <row r="143" spans="1:38" ht="15" customHeight="1">
      <c r="A143" s="232" t="s">
        <v>69</v>
      </c>
      <c r="B143" s="70">
        <v>10876100</v>
      </c>
      <c r="C143" s="108" t="s">
        <v>243</v>
      </c>
      <c r="D143" s="285"/>
      <c r="E143" s="174" t="s">
        <v>330</v>
      </c>
      <c r="F143" s="174" t="s">
        <v>59</v>
      </c>
      <c r="G143" s="174" t="s">
        <v>326</v>
      </c>
      <c r="H143" s="212"/>
      <c r="I143" s="217"/>
    </row>
    <row r="144" spans="1:38" ht="15" customHeight="1">
      <c r="A144" s="232" t="s">
        <v>69</v>
      </c>
      <c r="B144" s="70">
        <v>10266887</v>
      </c>
      <c r="C144" s="108" t="s">
        <v>244</v>
      </c>
      <c r="D144" s="285"/>
      <c r="E144" s="174" t="s">
        <v>330</v>
      </c>
      <c r="F144" s="174" t="s">
        <v>59</v>
      </c>
      <c r="G144" s="174" t="s">
        <v>326</v>
      </c>
      <c r="H144" s="212"/>
      <c r="I144" s="217"/>
    </row>
    <row r="145" spans="1:9" ht="15" customHeight="1">
      <c r="A145" s="232" t="s">
        <v>69</v>
      </c>
      <c r="B145" s="70">
        <v>10266886</v>
      </c>
      <c r="C145" s="108" t="s">
        <v>244</v>
      </c>
      <c r="D145" s="285"/>
      <c r="E145" s="174" t="s">
        <v>330</v>
      </c>
      <c r="F145" s="174" t="s">
        <v>59</v>
      </c>
      <c r="G145" s="174" t="s">
        <v>326</v>
      </c>
      <c r="H145" s="212"/>
      <c r="I145" s="217"/>
    </row>
    <row r="146" spans="1:9" ht="15" customHeight="1">
      <c r="A146" s="232" t="s">
        <v>69</v>
      </c>
      <c r="B146" s="70">
        <v>10494621</v>
      </c>
      <c r="C146" s="108" t="s">
        <v>245</v>
      </c>
      <c r="D146" s="285"/>
      <c r="E146" s="174" t="s">
        <v>330</v>
      </c>
      <c r="F146" s="174" t="s">
        <v>59</v>
      </c>
      <c r="G146" s="174" t="s">
        <v>326</v>
      </c>
      <c r="H146" s="212"/>
      <c r="I146" s="217"/>
    </row>
    <row r="147" spans="1:9" ht="15" customHeight="1">
      <c r="A147" s="232" t="s">
        <v>69</v>
      </c>
      <c r="B147" s="70">
        <v>9840713</v>
      </c>
      <c r="C147" s="108" t="s">
        <v>246</v>
      </c>
      <c r="D147" s="285"/>
      <c r="E147" s="174" t="s">
        <v>330</v>
      </c>
      <c r="F147" s="174" t="s">
        <v>59</v>
      </c>
      <c r="G147" s="174" t="s">
        <v>326</v>
      </c>
      <c r="H147" s="212"/>
      <c r="I147" s="217"/>
    </row>
    <row r="148" spans="1:9" ht="15" customHeight="1">
      <c r="A148" s="232" t="s">
        <v>69</v>
      </c>
      <c r="B148" s="70">
        <v>9822372</v>
      </c>
      <c r="C148" s="108" t="s">
        <v>247</v>
      </c>
      <c r="D148" s="285"/>
      <c r="E148" s="174" t="s">
        <v>330</v>
      </c>
      <c r="F148" s="174" t="s">
        <v>59</v>
      </c>
      <c r="G148" s="174" t="s">
        <v>326</v>
      </c>
      <c r="H148" s="212"/>
      <c r="I148" s="217"/>
    </row>
    <row r="149" spans="1:9" ht="15" customHeight="1">
      <c r="A149" s="232" t="s">
        <v>69</v>
      </c>
      <c r="B149" s="70">
        <v>8889356</v>
      </c>
      <c r="C149" s="108" t="s">
        <v>248</v>
      </c>
      <c r="D149" s="285"/>
      <c r="E149" s="174" t="s">
        <v>330</v>
      </c>
      <c r="F149" s="174" t="s">
        <v>59</v>
      </c>
      <c r="G149" s="174" t="s">
        <v>326</v>
      </c>
      <c r="H149" s="212"/>
      <c r="I149" s="217"/>
    </row>
    <row r="150" spans="1:9" ht="15" customHeight="1">
      <c r="A150" s="232" t="s">
        <v>69</v>
      </c>
      <c r="B150" s="70">
        <v>8932814</v>
      </c>
      <c r="C150" s="108" t="s">
        <v>248</v>
      </c>
      <c r="D150" s="285"/>
      <c r="E150" s="174" t="s">
        <v>330</v>
      </c>
      <c r="F150" s="174" t="s">
        <v>59</v>
      </c>
      <c r="G150" s="174" t="s">
        <v>326</v>
      </c>
      <c r="H150" s="212"/>
      <c r="I150" s="217"/>
    </row>
    <row r="151" spans="1:9" ht="15" customHeight="1">
      <c r="A151" s="232" t="s">
        <v>69</v>
      </c>
      <c r="B151" s="70">
        <v>11149259</v>
      </c>
      <c r="C151" s="108" t="s">
        <v>249</v>
      </c>
      <c r="D151" s="285"/>
      <c r="E151" s="174" t="s">
        <v>330</v>
      </c>
      <c r="F151" s="174" t="s">
        <v>59</v>
      </c>
      <c r="G151" s="174" t="s">
        <v>326</v>
      </c>
      <c r="H151" s="212"/>
      <c r="I151" s="217"/>
    </row>
    <row r="152" spans="1:9" ht="15" customHeight="1">
      <c r="A152" s="232" t="s">
        <v>69</v>
      </c>
      <c r="B152" s="70">
        <v>11155795</v>
      </c>
      <c r="C152" s="108" t="s">
        <v>250</v>
      </c>
      <c r="D152" s="285"/>
      <c r="E152" s="174" t="s">
        <v>330</v>
      </c>
      <c r="F152" s="174" t="s">
        <v>59</v>
      </c>
      <c r="G152" s="174" t="s">
        <v>326</v>
      </c>
      <c r="H152" s="212"/>
      <c r="I152" s="217"/>
    </row>
    <row r="153" spans="1:9" ht="15" customHeight="1">
      <c r="A153" s="232" t="s">
        <v>69</v>
      </c>
      <c r="B153" s="70">
        <v>10377998</v>
      </c>
      <c r="C153" s="108" t="s">
        <v>251</v>
      </c>
      <c r="D153" s="285"/>
      <c r="E153" s="174" t="s">
        <v>330</v>
      </c>
      <c r="F153" s="174" t="s">
        <v>59</v>
      </c>
      <c r="G153" s="174" t="s">
        <v>326</v>
      </c>
      <c r="H153" s="212"/>
      <c r="I153" s="217"/>
    </row>
    <row r="154" spans="1:9" ht="15" customHeight="1">
      <c r="A154" s="232" t="s">
        <v>69</v>
      </c>
      <c r="B154" s="70">
        <v>8795965</v>
      </c>
      <c r="C154" s="108" t="s">
        <v>252</v>
      </c>
      <c r="D154" s="285"/>
      <c r="E154" s="174" t="s">
        <v>330</v>
      </c>
      <c r="F154" s="174" t="s">
        <v>59</v>
      </c>
      <c r="G154" s="174" t="s">
        <v>326</v>
      </c>
      <c r="H154" s="212"/>
      <c r="I154" s="217"/>
    </row>
    <row r="155" spans="1:9" ht="15" customHeight="1">
      <c r="A155" s="232" t="s">
        <v>69</v>
      </c>
      <c r="B155" s="70">
        <v>8871445</v>
      </c>
      <c r="C155" s="108" t="s">
        <v>252</v>
      </c>
      <c r="D155" s="285"/>
      <c r="E155" s="174" t="s">
        <v>330</v>
      </c>
      <c r="F155" s="174" t="s">
        <v>59</v>
      </c>
      <c r="G155" s="174" t="s">
        <v>326</v>
      </c>
      <c r="H155" s="212"/>
      <c r="I155" s="217"/>
    </row>
    <row r="156" spans="1:9" ht="15" customHeight="1">
      <c r="A156" s="232" t="s">
        <v>69</v>
      </c>
      <c r="B156" s="70">
        <v>8945839</v>
      </c>
      <c r="C156" s="108" t="s">
        <v>253</v>
      </c>
      <c r="D156" s="285"/>
      <c r="E156" s="174" t="s">
        <v>330</v>
      </c>
      <c r="F156" s="174" t="s">
        <v>59</v>
      </c>
      <c r="G156" s="174" t="s">
        <v>326</v>
      </c>
      <c r="H156" s="212"/>
      <c r="I156" s="217"/>
    </row>
    <row r="157" spans="1:9" ht="15" customHeight="1">
      <c r="A157" s="232" t="s">
        <v>69</v>
      </c>
      <c r="B157" s="70">
        <v>8697359</v>
      </c>
      <c r="C157" s="108" t="s">
        <v>253</v>
      </c>
      <c r="D157" s="285"/>
      <c r="E157" s="174" t="s">
        <v>330</v>
      </c>
      <c r="F157" s="174" t="s">
        <v>59</v>
      </c>
      <c r="G157" s="174" t="s">
        <v>326</v>
      </c>
      <c r="H157" s="212"/>
      <c r="I157" s="217"/>
    </row>
    <row r="158" spans="1:9" ht="15" customHeight="1">
      <c r="A158" s="232" t="s">
        <v>69</v>
      </c>
      <c r="B158" s="70">
        <v>8771945</v>
      </c>
      <c r="C158" s="108" t="s">
        <v>253</v>
      </c>
      <c r="D158" s="285"/>
      <c r="E158" s="174" t="s">
        <v>330</v>
      </c>
      <c r="F158" s="174" t="s">
        <v>59</v>
      </c>
      <c r="G158" s="174" t="s">
        <v>326</v>
      </c>
      <c r="H158" s="212"/>
      <c r="I158" s="217"/>
    </row>
    <row r="159" spans="1:9" ht="15" customHeight="1">
      <c r="A159" s="232" t="s">
        <v>69</v>
      </c>
      <c r="B159" s="70">
        <v>10577630</v>
      </c>
      <c r="C159" s="108" t="s">
        <v>254</v>
      </c>
      <c r="D159" s="285"/>
      <c r="E159" s="174" t="s">
        <v>330</v>
      </c>
      <c r="F159" s="174" t="s">
        <v>59</v>
      </c>
      <c r="G159" s="174" t="s">
        <v>326</v>
      </c>
      <c r="H159" s="212"/>
      <c r="I159" s="217"/>
    </row>
    <row r="160" spans="1:9" ht="15" customHeight="1">
      <c r="A160" s="232" t="s">
        <v>69</v>
      </c>
      <c r="B160" s="70">
        <v>11041173</v>
      </c>
      <c r="C160" s="108" t="s">
        <v>255</v>
      </c>
      <c r="D160" s="285"/>
      <c r="E160" s="174" t="s">
        <v>330</v>
      </c>
      <c r="F160" s="174" t="s">
        <v>59</v>
      </c>
      <c r="G160" s="174" t="s">
        <v>326</v>
      </c>
      <c r="H160" s="212"/>
      <c r="I160" s="217"/>
    </row>
    <row r="161" spans="1:9" ht="15" customHeight="1">
      <c r="A161" s="232" t="s">
        <v>69</v>
      </c>
      <c r="B161" s="70">
        <v>11008588</v>
      </c>
      <c r="C161" s="108" t="s">
        <v>256</v>
      </c>
      <c r="D161" s="285"/>
      <c r="E161" s="174" t="s">
        <v>330</v>
      </c>
      <c r="F161" s="174" t="s">
        <v>59</v>
      </c>
      <c r="G161" s="174" t="s">
        <v>326</v>
      </c>
      <c r="H161" s="212"/>
      <c r="I161" s="217"/>
    </row>
    <row r="162" spans="1:9" ht="15" customHeight="1">
      <c r="A162" s="232" t="s">
        <v>69</v>
      </c>
      <c r="B162" s="70">
        <v>11407985</v>
      </c>
      <c r="C162" s="108" t="s">
        <v>257</v>
      </c>
      <c r="D162" s="285"/>
      <c r="E162" s="174" t="s">
        <v>330</v>
      </c>
      <c r="F162" s="174" t="s">
        <v>59</v>
      </c>
      <c r="G162" s="174" t="s">
        <v>326</v>
      </c>
      <c r="H162" s="212"/>
      <c r="I162" s="217"/>
    </row>
    <row r="163" spans="1:9" ht="15" customHeight="1">
      <c r="A163" s="232" t="s">
        <v>69</v>
      </c>
      <c r="B163" s="70">
        <v>11124796</v>
      </c>
      <c r="C163" s="108" t="s">
        <v>258</v>
      </c>
      <c r="D163" s="285"/>
      <c r="E163" s="174" t="s">
        <v>330</v>
      </c>
      <c r="F163" s="174" t="s">
        <v>59</v>
      </c>
      <c r="G163" s="174" t="s">
        <v>326</v>
      </c>
      <c r="H163" s="212"/>
      <c r="I163" s="217"/>
    </row>
    <row r="164" spans="1:9" ht="15" customHeight="1">
      <c r="A164" s="232" t="s">
        <v>69</v>
      </c>
      <c r="B164" s="70">
        <v>10946108</v>
      </c>
      <c r="C164" s="108" t="s">
        <v>259</v>
      </c>
      <c r="D164" s="285"/>
      <c r="E164" s="174" t="s">
        <v>330</v>
      </c>
      <c r="F164" s="174" t="s">
        <v>59</v>
      </c>
      <c r="G164" s="174" t="s">
        <v>326</v>
      </c>
      <c r="H164" s="212"/>
      <c r="I164" s="217"/>
    </row>
    <row r="165" spans="1:9" ht="15" customHeight="1">
      <c r="A165" s="232" t="s">
        <v>69</v>
      </c>
      <c r="B165" s="70">
        <v>11021740</v>
      </c>
      <c r="C165" s="108" t="s">
        <v>260</v>
      </c>
      <c r="D165" s="285"/>
      <c r="E165" s="174" t="s">
        <v>330</v>
      </c>
      <c r="F165" s="174" t="s">
        <v>59</v>
      </c>
      <c r="G165" s="174" t="s">
        <v>326</v>
      </c>
      <c r="H165" s="212"/>
      <c r="I165" s="217"/>
    </row>
    <row r="166" spans="1:9" ht="15" customHeight="1">
      <c r="A166" s="232" t="s">
        <v>69</v>
      </c>
      <c r="B166" s="70">
        <v>11339390</v>
      </c>
      <c r="C166" s="108" t="s">
        <v>261</v>
      </c>
      <c r="D166" s="285"/>
      <c r="E166" s="174" t="s">
        <v>330</v>
      </c>
      <c r="F166" s="174" t="s">
        <v>59</v>
      </c>
      <c r="G166" s="174" t="s">
        <v>326</v>
      </c>
      <c r="H166" s="212"/>
      <c r="I166" s="217"/>
    </row>
    <row r="167" spans="1:9" ht="15" customHeight="1">
      <c r="A167" s="232" t="s">
        <v>69</v>
      </c>
      <c r="B167" s="70">
        <v>8993233</v>
      </c>
      <c r="C167" s="108" t="s">
        <v>262</v>
      </c>
      <c r="D167" s="285"/>
      <c r="E167" s="174" t="s">
        <v>330</v>
      </c>
      <c r="F167" s="174" t="s">
        <v>59</v>
      </c>
      <c r="G167" s="174" t="s">
        <v>326</v>
      </c>
      <c r="H167" s="212"/>
      <c r="I167" s="217"/>
    </row>
    <row r="168" spans="1:9" ht="15" customHeight="1">
      <c r="A168" s="232" t="s">
        <v>69</v>
      </c>
      <c r="B168" s="70">
        <v>11578312</v>
      </c>
      <c r="C168" s="108" t="s">
        <v>263</v>
      </c>
      <c r="D168" s="285"/>
      <c r="E168" s="174" t="s">
        <v>330</v>
      </c>
      <c r="F168" s="174" t="s">
        <v>59</v>
      </c>
      <c r="G168" s="174" t="s">
        <v>326</v>
      </c>
      <c r="H168" s="212"/>
      <c r="I168" s="217"/>
    </row>
    <row r="169" spans="1:9" ht="15" customHeight="1">
      <c r="A169" s="232" t="s">
        <v>69</v>
      </c>
      <c r="B169" s="70">
        <v>10954514</v>
      </c>
      <c r="C169" s="108" t="s">
        <v>264</v>
      </c>
      <c r="D169" s="285"/>
      <c r="E169" s="174" t="s">
        <v>330</v>
      </c>
      <c r="F169" s="174" t="s">
        <v>59</v>
      </c>
      <c r="G169" s="174" t="s">
        <v>326</v>
      </c>
      <c r="H169" s="212"/>
      <c r="I169" s="217"/>
    </row>
    <row r="170" spans="1:9" ht="15" customHeight="1">
      <c r="A170" s="232" t="s">
        <v>69</v>
      </c>
      <c r="B170" s="70">
        <v>8895308</v>
      </c>
      <c r="C170" s="108" t="s">
        <v>265</v>
      </c>
      <c r="D170" s="285"/>
      <c r="E170" s="174" t="s">
        <v>330</v>
      </c>
      <c r="F170" s="174" t="s">
        <v>59</v>
      </c>
      <c r="G170" s="174" t="s">
        <v>326</v>
      </c>
      <c r="H170" s="212"/>
      <c r="I170" s="217"/>
    </row>
    <row r="171" spans="1:9" ht="15" customHeight="1">
      <c r="A171" s="232" t="s">
        <v>69</v>
      </c>
      <c r="B171" s="70">
        <v>8865406</v>
      </c>
      <c r="C171" s="108" t="s">
        <v>265</v>
      </c>
      <c r="D171" s="285"/>
      <c r="E171" s="174" t="s">
        <v>330</v>
      </c>
      <c r="F171" s="174" t="s">
        <v>59</v>
      </c>
      <c r="G171" s="174" t="s">
        <v>326</v>
      </c>
      <c r="H171" s="212"/>
      <c r="I171" s="217"/>
    </row>
    <row r="172" spans="1:9" ht="15" customHeight="1">
      <c r="A172" s="232" t="s">
        <v>69</v>
      </c>
      <c r="B172" s="70">
        <v>8889418</v>
      </c>
      <c r="C172" s="108" t="s">
        <v>265</v>
      </c>
      <c r="D172" s="285"/>
      <c r="E172" s="174" t="s">
        <v>330</v>
      </c>
      <c r="F172" s="174" t="s">
        <v>59</v>
      </c>
      <c r="G172" s="174" t="s">
        <v>326</v>
      </c>
      <c r="H172" s="212"/>
      <c r="I172" s="217"/>
    </row>
    <row r="173" spans="1:9" ht="15" customHeight="1">
      <c r="A173" s="232" t="s">
        <v>69</v>
      </c>
      <c r="B173" s="70">
        <v>8993223</v>
      </c>
      <c r="C173" s="108" t="s">
        <v>266</v>
      </c>
      <c r="D173" s="285"/>
      <c r="E173" s="174" t="s">
        <v>330</v>
      </c>
      <c r="F173" s="174" t="s">
        <v>59</v>
      </c>
      <c r="G173" s="174" t="s">
        <v>326</v>
      </c>
      <c r="H173" s="212"/>
      <c r="I173" s="217"/>
    </row>
    <row r="174" spans="1:9" ht="15" customHeight="1">
      <c r="A174" s="232" t="s">
        <v>69</v>
      </c>
      <c r="B174" s="70">
        <v>8999641</v>
      </c>
      <c r="C174" s="108" t="s">
        <v>266</v>
      </c>
      <c r="D174" s="285"/>
      <c r="E174" s="174" t="s">
        <v>330</v>
      </c>
      <c r="F174" s="174" t="s">
        <v>59</v>
      </c>
      <c r="G174" s="174" t="s">
        <v>326</v>
      </c>
      <c r="H174" s="212"/>
      <c r="I174" s="217"/>
    </row>
    <row r="175" spans="1:9" ht="15" customHeight="1">
      <c r="A175" s="232" t="s">
        <v>69</v>
      </c>
      <c r="B175" s="70">
        <v>8906616</v>
      </c>
      <c r="C175" s="108" t="s">
        <v>267</v>
      </c>
      <c r="D175" s="285"/>
      <c r="E175" s="174" t="s">
        <v>330</v>
      </c>
      <c r="F175" s="174" t="s">
        <v>59</v>
      </c>
      <c r="G175" s="174" t="s">
        <v>326</v>
      </c>
      <c r="H175" s="212"/>
      <c r="I175" s="217"/>
    </row>
    <row r="176" spans="1:9" ht="15" customHeight="1">
      <c r="A176" s="232" t="s">
        <v>69</v>
      </c>
      <c r="B176" s="70">
        <v>11685917</v>
      </c>
      <c r="C176" s="108" t="s">
        <v>268</v>
      </c>
      <c r="D176" s="285"/>
      <c r="E176" s="174" t="s">
        <v>330</v>
      </c>
      <c r="F176" s="174" t="s">
        <v>59</v>
      </c>
      <c r="G176" s="174" t="s">
        <v>326</v>
      </c>
      <c r="H176" s="212"/>
      <c r="I176" s="217"/>
    </row>
    <row r="177" spans="1:9" ht="15" customHeight="1">
      <c r="A177" s="232" t="s">
        <v>69</v>
      </c>
      <c r="B177" s="70">
        <v>10781444</v>
      </c>
      <c r="C177" s="108" t="s">
        <v>269</v>
      </c>
      <c r="D177" s="285"/>
      <c r="E177" s="174" t="s">
        <v>330</v>
      </c>
      <c r="F177" s="174" t="s">
        <v>59</v>
      </c>
      <c r="G177" s="174" t="s">
        <v>326</v>
      </c>
      <c r="H177" s="212"/>
      <c r="I177" s="217"/>
    </row>
    <row r="178" spans="1:9" ht="15" customHeight="1">
      <c r="A178" s="232" t="s">
        <v>69</v>
      </c>
      <c r="B178" s="70">
        <v>11001829</v>
      </c>
      <c r="C178" s="108" t="s">
        <v>270</v>
      </c>
      <c r="D178" s="285"/>
      <c r="E178" s="174" t="s">
        <v>330</v>
      </c>
      <c r="F178" s="174" t="s">
        <v>59</v>
      </c>
      <c r="G178" s="174" t="s">
        <v>326</v>
      </c>
      <c r="H178" s="212"/>
      <c r="I178" s="217"/>
    </row>
    <row r="179" spans="1:9" ht="15" customHeight="1">
      <c r="A179" s="232" t="s">
        <v>69</v>
      </c>
      <c r="B179" s="70">
        <v>11591601</v>
      </c>
      <c r="C179" s="108" t="s">
        <v>271</v>
      </c>
      <c r="D179" s="285"/>
      <c r="E179" s="174" t="s">
        <v>330</v>
      </c>
      <c r="F179" s="174" t="s">
        <v>59</v>
      </c>
      <c r="G179" s="174" t="s">
        <v>326</v>
      </c>
      <c r="H179" s="212"/>
      <c r="I179" s="217"/>
    </row>
    <row r="180" spans="1:9" ht="15" customHeight="1">
      <c r="A180" s="232" t="s">
        <v>69</v>
      </c>
      <c r="B180" s="70">
        <v>11810649</v>
      </c>
      <c r="C180" s="108" t="s">
        <v>272</v>
      </c>
      <c r="D180" s="285"/>
      <c r="E180" s="174" t="s">
        <v>330</v>
      </c>
      <c r="F180" s="174" t="s">
        <v>59</v>
      </c>
      <c r="G180" s="174" t="s">
        <v>326</v>
      </c>
      <c r="H180" s="212"/>
      <c r="I180" s="217"/>
    </row>
    <row r="181" spans="1:9" ht="15" customHeight="1">
      <c r="A181" s="232" t="s">
        <v>69</v>
      </c>
      <c r="B181" s="70">
        <v>10930367</v>
      </c>
      <c r="C181" s="108" t="s">
        <v>273</v>
      </c>
      <c r="D181" s="285"/>
      <c r="E181" s="174" t="s">
        <v>330</v>
      </c>
      <c r="F181" s="174" t="s">
        <v>59</v>
      </c>
      <c r="G181" s="174" t="s">
        <v>326</v>
      </c>
      <c r="H181" s="212"/>
      <c r="I181" s="217"/>
    </row>
    <row r="182" spans="1:9" ht="15" customHeight="1">
      <c r="A182" s="232" t="s">
        <v>69</v>
      </c>
      <c r="B182" s="70">
        <v>11898142</v>
      </c>
      <c r="C182" s="108" t="s">
        <v>274</v>
      </c>
      <c r="D182" s="285"/>
      <c r="E182" s="174" t="s">
        <v>330</v>
      </c>
      <c r="F182" s="174" t="s">
        <v>59</v>
      </c>
      <c r="G182" s="174" t="s">
        <v>326</v>
      </c>
      <c r="H182" s="212"/>
      <c r="I182" s="217"/>
    </row>
    <row r="183" spans="1:9" ht="15" customHeight="1">
      <c r="A183" s="232" t="s">
        <v>69</v>
      </c>
      <c r="B183" s="70">
        <v>11739308</v>
      </c>
      <c r="C183" s="108" t="s">
        <v>275</v>
      </c>
      <c r="D183" s="285"/>
      <c r="E183" s="174" t="s">
        <v>330</v>
      </c>
      <c r="F183" s="174" t="s">
        <v>59</v>
      </c>
      <c r="G183" s="174" t="s">
        <v>326</v>
      </c>
      <c r="H183" s="212"/>
      <c r="I183" s="217"/>
    </row>
    <row r="184" spans="1:9" ht="15" customHeight="1">
      <c r="A184" s="232" t="s">
        <v>69</v>
      </c>
      <c r="B184" s="70">
        <v>10648020</v>
      </c>
      <c r="C184" s="108" t="s">
        <v>276</v>
      </c>
      <c r="D184" s="285"/>
      <c r="E184" s="174" t="s">
        <v>330</v>
      </c>
      <c r="F184" s="174" t="s">
        <v>59</v>
      </c>
      <c r="G184" s="174" t="s">
        <v>326</v>
      </c>
      <c r="H184" s="212"/>
      <c r="I184" s="217"/>
    </row>
    <row r="185" spans="1:9" ht="15" customHeight="1">
      <c r="A185" s="232" t="s">
        <v>69</v>
      </c>
      <c r="B185" s="70">
        <v>11180751</v>
      </c>
      <c r="C185" s="108" t="s">
        <v>276</v>
      </c>
      <c r="D185" s="285"/>
      <c r="E185" s="174" t="s">
        <v>330</v>
      </c>
      <c r="F185" s="174" t="s">
        <v>59</v>
      </c>
      <c r="G185" s="174" t="s">
        <v>326</v>
      </c>
      <c r="H185" s="212"/>
      <c r="I185" s="217"/>
    </row>
    <row r="186" spans="1:9" ht="15" customHeight="1">
      <c r="A186" s="232" t="s">
        <v>69</v>
      </c>
      <c r="B186" s="70">
        <v>9790490</v>
      </c>
      <c r="C186" s="108" t="s">
        <v>276</v>
      </c>
      <c r="D186" s="285"/>
      <c r="E186" s="174" t="s">
        <v>330</v>
      </c>
      <c r="F186" s="174" t="s">
        <v>59</v>
      </c>
      <c r="G186" s="174" t="s">
        <v>326</v>
      </c>
      <c r="H186" s="212"/>
      <c r="I186" s="217"/>
    </row>
    <row r="187" spans="1:9" ht="15" customHeight="1">
      <c r="A187" s="232" t="s">
        <v>69</v>
      </c>
      <c r="B187" s="70">
        <v>10669540</v>
      </c>
      <c r="C187" s="108" t="s">
        <v>276</v>
      </c>
      <c r="D187" s="285"/>
      <c r="E187" s="174" t="s">
        <v>330</v>
      </c>
      <c r="F187" s="174" t="s">
        <v>59</v>
      </c>
      <c r="G187" s="174" t="s">
        <v>326</v>
      </c>
      <c r="H187" s="212"/>
      <c r="I187" s="217"/>
    </row>
    <row r="188" spans="1:9" ht="15" customHeight="1">
      <c r="A188" s="232" t="s">
        <v>69</v>
      </c>
      <c r="B188" s="70">
        <v>11091798</v>
      </c>
      <c r="C188" s="108" t="s">
        <v>276</v>
      </c>
      <c r="D188" s="285"/>
      <c r="E188" s="174" t="s">
        <v>330</v>
      </c>
      <c r="F188" s="174" t="s">
        <v>59</v>
      </c>
      <c r="G188" s="174" t="s">
        <v>326</v>
      </c>
      <c r="H188" s="212"/>
      <c r="I188" s="217"/>
    </row>
    <row r="189" spans="1:9" ht="15" customHeight="1">
      <c r="A189" s="232" t="s">
        <v>69</v>
      </c>
      <c r="B189" s="70">
        <v>11781172</v>
      </c>
      <c r="C189" s="108" t="s">
        <v>276</v>
      </c>
      <c r="D189" s="285"/>
      <c r="E189" s="174" t="s">
        <v>330</v>
      </c>
      <c r="F189" s="174" t="s">
        <v>59</v>
      </c>
      <c r="G189" s="174" t="s">
        <v>326</v>
      </c>
      <c r="H189" s="212"/>
      <c r="I189" s="217"/>
    </row>
    <row r="190" spans="1:9" ht="15" customHeight="1">
      <c r="A190" s="232" t="s">
        <v>69</v>
      </c>
      <c r="B190" s="70">
        <v>11352647</v>
      </c>
      <c r="C190" s="108" t="s">
        <v>276</v>
      </c>
      <c r="D190" s="285"/>
      <c r="E190" s="174" t="s">
        <v>330</v>
      </c>
      <c r="F190" s="174" t="s">
        <v>59</v>
      </c>
      <c r="G190" s="174" t="s">
        <v>326</v>
      </c>
      <c r="H190" s="212"/>
      <c r="I190" s="217"/>
    </row>
    <row r="191" spans="1:9" ht="15" customHeight="1">
      <c r="A191" s="232" t="s">
        <v>69</v>
      </c>
      <c r="B191" s="70">
        <v>11773412</v>
      </c>
      <c r="C191" s="108" t="s">
        <v>276</v>
      </c>
      <c r="D191" s="285"/>
      <c r="E191" s="174" t="s">
        <v>330</v>
      </c>
      <c r="F191" s="174" t="s">
        <v>59</v>
      </c>
      <c r="G191" s="174" t="s">
        <v>326</v>
      </c>
      <c r="H191" s="212"/>
      <c r="I191" s="217"/>
    </row>
    <row r="192" spans="1:9" ht="15" customHeight="1">
      <c r="A192" s="232" t="s">
        <v>69</v>
      </c>
      <c r="B192" s="70">
        <v>11060115</v>
      </c>
      <c r="C192" s="108" t="s">
        <v>276</v>
      </c>
      <c r="D192" s="285"/>
      <c r="E192" s="174" t="s">
        <v>330</v>
      </c>
      <c r="F192" s="174" t="s">
        <v>59</v>
      </c>
      <c r="G192" s="174" t="s">
        <v>326</v>
      </c>
      <c r="H192" s="212"/>
      <c r="I192" s="217"/>
    </row>
    <row r="193" spans="1:9" ht="15" customHeight="1">
      <c r="A193" s="232" t="s">
        <v>69</v>
      </c>
      <c r="B193" s="70">
        <v>11421250</v>
      </c>
      <c r="C193" s="108" t="s">
        <v>276</v>
      </c>
      <c r="D193" s="285"/>
      <c r="E193" s="174" t="s">
        <v>330</v>
      </c>
      <c r="F193" s="174" t="s">
        <v>59</v>
      </c>
      <c r="G193" s="174" t="s">
        <v>326</v>
      </c>
      <c r="H193" s="212"/>
      <c r="I193" s="217"/>
    </row>
    <row r="194" spans="1:9" ht="15" customHeight="1">
      <c r="A194" s="232" t="s">
        <v>69</v>
      </c>
      <c r="B194" s="70">
        <v>11634755</v>
      </c>
      <c r="C194" s="108" t="s">
        <v>276</v>
      </c>
      <c r="D194" s="285"/>
      <c r="E194" s="174" t="s">
        <v>330</v>
      </c>
      <c r="F194" s="174" t="s">
        <v>59</v>
      </c>
      <c r="G194" s="174" t="s">
        <v>326</v>
      </c>
      <c r="H194" s="212"/>
      <c r="I194" s="217"/>
    </row>
    <row r="195" spans="1:9" ht="15" customHeight="1">
      <c r="A195" s="232" t="s">
        <v>69</v>
      </c>
      <c r="B195" s="70">
        <v>11773432</v>
      </c>
      <c r="C195" s="108" t="s">
        <v>276</v>
      </c>
      <c r="D195" s="285"/>
      <c r="E195" s="174" t="s">
        <v>330</v>
      </c>
      <c r="F195" s="174" t="s">
        <v>59</v>
      </c>
      <c r="G195" s="174" t="s">
        <v>326</v>
      </c>
      <c r="H195" s="212"/>
      <c r="I195" s="217"/>
    </row>
    <row r="196" spans="1:9" ht="15" customHeight="1">
      <c r="A196" s="232" t="s">
        <v>69</v>
      </c>
      <c r="B196" s="70">
        <v>11840711</v>
      </c>
      <c r="C196" s="108" t="s">
        <v>277</v>
      </c>
      <c r="D196" s="285"/>
      <c r="E196" s="174" t="s">
        <v>330</v>
      </c>
      <c r="F196" s="174" t="s">
        <v>59</v>
      </c>
      <c r="G196" s="174" t="s">
        <v>326</v>
      </c>
      <c r="H196" s="212"/>
      <c r="I196" s="217"/>
    </row>
    <row r="197" spans="1:9" ht="15" customHeight="1">
      <c r="A197" s="232" t="s">
        <v>69</v>
      </c>
      <c r="B197" s="70">
        <v>11312937</v>
      </c>
      <c r="C197" s="108" t="s">
        <v>278</v>
      </c>
      <c r="D197" s="285"/>
      <c r="E197" s="174" t="s">
        <v>330</v>
      </c>
      <c r="F197" s="174" t="s">
        <v>59</v>
      </c>
      <c r="G197" s="174" t="s">
        <v>326</v>
      </c>
      <c r="H197" s="212"/>
      <c r="I197" s="217"/>
    </row>
    <row r="198" spans="1:9" ht="15" customHeight="1">
      <c r="A198" s="232" t="s">
        <v>69</v>
      </c>
      <c r="B198" s="70">
        <v>10801017</v>
      </c>
      <c r="C198" s="108" t="s">
        <v>279</v>
      </c>
      <c r="D198" s="285"/>
      <c r="E198" s="174" t="s">
        <v>330</v>
      </c>
      <c r="F198" s="174" t="s">
        <v>59</v>
      </c>
      <c r="G198" s="174" t="s">
        <v>326</v>
      </c>
      <c r="H198" s="212"/>
      <c r="I198" s="217"/>
    </row>
    <row r="199" spans="1:9" ht="15" customHeight="1">
      <c r="A199" s="232" t="s">
        <v>69</v>
      </c>
      <c r="B199" s="70">
        <v>8481309</v>
      </c>
      <c r="C199" s="108" t="s">
        <v>279</v>
      </c>
      <c r="D199" s="285"/>
      <c r="E199" s="174" t="s">
        <v>330</v>
      </c>
      <c r="F199" s="174" t="s">
        <v>59</v>
      </c>
      <c r="G199" s="174" t="s">
        <v>326</v>
      </c>
      <c r="H199" s="212"/>
      <c r="I199" s="217"/>
    </row>
    <row r="200" spans="1:9" ht="15" customHeight="1">
      <c r="A200" s="232" t="s">
        <v>69</v>
      </c>
      <c r="B200" s="70">
        <v>8614092</v>
      </c>
      <c r="C200" s="108" t="s">
        <v>279</v>
      </c>
      <c r="D200" s="285"/>
      <c r="E200" s="174" t="s">
        <v>330</v>
      </c>
      <c r="F200" s="174" t="s">
        <v>59</v>
      </c>
      <c r="G200" s="174" t="s">
        <v>326</v>
      </c>
      <c r="H200" s="212"/>
      <c r="I200" s="217"/>
    </row>
    <row r="201" spans="1:9" ht="15" customHeight="1">
      <c r="A201" s="232" t="s">
        <v>69</v>
      </c>
      <c r="B201" s="70">
        <v>8450107</v>
      </c>
      <c r="C201" s="108" t="s">
        <v>279</v>
      </c>
      <c r="D201" s="285"/>
      <c r="E201" s="174" t="s">
        <v>330</v>
      </c>
      <c r="F201" s="174" t="s">
        <v>59</v>
      </c>
      <c r="G201" s="174" t="s">
        <v>326</v>
      </c>
      <c r="H201" s="212"/>
      <c r="I201" s="217"/>
    </row>
    <row r="202" spans="1:9" ht="15" customHeight="1">
      <c r="A202" s="232" t="s">
        <v>69</v>
      </c>
      <c r="B202" s="70">
        <v>8507272</v>
      </c>
      <c r="C202" s="108" t="s">
        <v>279</v>
      </c>
      <c r="D202" s="285"/>
      <c r="E202" s="174" t="s">
        <v>330</v>
      </c>
      <c r="F202" s="174" t="s">
        <v>59</v>
      </c>
      <c r="G202" s="174" t="s">
        <v>326</v>
      </c>
      <c r="H202" s="212"/>
      <c r="I202" s="217"/>
    </row>
    <row r="203" spans="1:9" ht="15" customHeight="1">
      <c r="A203" s="232" t="s">
        <v>69</v>
      </c>
      <c r="B203" s="70">
        <v>10711285</v>
      </c>
      <c r="C203" s="108" t="s">
        <v>280</v>
      </c>
      <c r="D203" s="285"/>
      <c r="E203" s="174" t="s">
        <v>330</v>
      </c>
      <c r="F203" s="174" t="s">
        <v>59</v>
      </c>
      <c r="G203" s="174" t="s">
        <v>326</v>
      </c>
      <c r="H203" s="212"/>
      <c r="I203" s="217"/>
    </row>
    <row r="204" spans="1:9" ht="15" customHeight="1">
      <c r="A204" s="232" t="s">
        <v>69</v>
      </c>
      <c r="B204" s="70">
        <v>11597949</v>
      </c>
      <c r="C204" s="108" t="s">
        <v>280</v>
      </c>
      <c r="D204" s="285"/>
      <c r="E204" s="174" t="s">
        <v>330</v>
      </c>
      <c r="F204" s="174" t="s">
        <v>59</v>
      </c>
      <c r="G204" s="174" t="s">
        <v>326</v>
      </c>
      <c r="H204" s="212"/>
      <c r="I204" s="217"/>
    </row>
    <row r="205" spans="1:9" ht="15" customHeight="1">
      <c r="A205" s="232" t="s">
        <v>69</v>
      </c>
      <c r="B205" s="70">
        <v>10696986</v>
      </c>
      <c r="C205" s="108" t="s">
        <v>281</v>
      </c>
      <c r="D205" s="285"/>
      <c r="E205" s="174" t="s">
        <v>330</v>
      </c>
      <c r="F205" s="174" t="s">
        <v>59</v>
      </c>
      <c r="G205" s="174" t="s">
        <v>326</v>
      </c>
      <c r="H205" s="212"/>
      <c r="I205" s="217"/>
    </row>
    <row r="206" spans="1:9" ht="15" customHeight="1">
      <c r="A206" s="232" t="s">
        <v>69</v>
      </c>
      <c r="B206" s="70">
        <v>11624078</v>
      </c>
      <c r="C206" s="108" t="s">
        <v>281</v>
      </c>
      <c r="D206" s="285"/>
      <c r="E206" s="174" t="s">
        <v>330</v>
      </c>
      <c r="F206" s="174" t="s">
        <v>59</v>
      </c>
      <c r="G206" s="174" t="s">
        <v>326</v>
      </c>
      <c r="H206" s="212"/>
      <c r="I206" s="217"/>
    </row>
    <row r="207" spans="1:9" ht="15" customHeight="1">
      <c r="A207" s="232" t="s">
        <v>69</v>
      </c>
      <c r="B207" s="70">
        <v>11332719</v>
      </c>
      <c r="C207" s="108" t="s">
        <v>282</v>
      </c>
      <c r="D207" s="285"/>
      <c r="E207" s="174" t="s">
        <v>330</v>
      </c>
      <c r="F207" s="174" t="s">
        <v>59</v>
      </c>
      <c r="G207" s="174" t="s">
        <v>326</v>
      </c>
      <c r="H207" s="212"/>
      <c r="I207" s="217"/>
    </row>
    <row r="208" spans="1:9" ht="15" customHeight="1">
      <c r="A208" s="232" t="s">
        <v>69</v>
      </c>
      <c r="B208" s="70">
        <v>10655173</v>
      </c>
      <c r="C208" s="108" t="s">
        <v>283</v>
      </c>
      <c r="D208" s="285"/>
      <c r="E208" s="174" t="s">
        <v>330</v>
      </c>
      <c r="F208" s="174" t="s">
        <v>59</v>
      </c>
      <c r="G208" s="174" t="s">
        <v>326</v>
      </c>
      <c r="H208" s="212"/>
      <c r="I208" s="217"/>
    </row>
    <row r="209" spans="1:9" ht="15" customHeight="1">
      <c r="A209" s="232" t="s">
        <v>69</v>
      </c>
      <c r="B209" s="70">
        <v>10550372</v>
      </c>
      <c r="C209" s="108" t="s">
        <v>284</v>
      </c>
      <c r="D209" s="285"/>
      <c r="E209" s="174" t="s">
        <v>330</v>
      </c>
      <c r="F209" s="174" t="s">
        <v>59</v>
      </c>
      <c r="G209" s="174" t="s">
        <v>326</v>
      </c>
      <c r="H209" s="212"/>
      <c r="I209" s="217"/>
    </row>
    <row r="210" spans="1:9" ht="15" customHeight="1">
      <c r="A210" s="232" t="s">
        <v>69</v>
      </c>
      <c r="B210" s="70">
        <v>11597919</v>
      </c>
      <c r="C210" s="108" t="s">
        <v>284</v>
      </c>
      <c r="D210" s="285"/>
      <c r="E210" s="174" t="s">
        <v>330</v>
      </c>
      <c r="F210" s="174" t="s">
        <v>59</v>
      </c>
      <c r="G210" s="174" t="s">
        <v>326</v>
      </c>
      <c r="H210" s="212"/>
      <c r="I210" s="217"/>
    </row>
    <row r="211" spans="1:9" ht="15" customHeight="1">
      <c r="A211" s="232" t="s">
        <v>69</v>
      </c>
      <c r="B211" s="70">
        <v>11618896</v>
      </c>
      <c r="C211" s="108" t="s">
        <v>285</v>
      </c>
      <c r="D211" s="285"/>
      <c r="E211" s="174" t="s">
        <v>330</v>
      </c>
      <c r="F211" s="174" t="s">
        <v>59</v>
      </c>
      <c r="G211" s="174" t="s">
        <v>326</v>
      </c>
      <c r="H211" s="212"/>
      <c r="I211" s="217"/>
    </row>
    <row r="212" spans="1:9" ht="15" customHeight="1">
      <c r="A212" s="232" t="s">
        <v>69</v>
      </c>
      <c r="B212" s="70">
        <v>11866697</v>
      </c>
      <c r="C212" s="108" t="s">
        <v>285</v>
      </c>
      <c r="D212" s="285"/>
      <c r="E212" s="174" t="s">
        <v>330</v>
      </c>
      <c r="F212" s="174" t="s">
        <v>59</v>
      </c>
      <c r="G212" s="174" t="s">
        <v>326</v>
      </c>
      <c r="H212" s="212"/>
      <c r="I212" s="217"/>
    </row>
    <row r="213" spans="1:9" ht="15" customHeight="1">
      <c r="A213" s="232" t="s">
        <v>69</v>
      </c>
      <c r="B213" s="70">
        <v>11685916</v>
      </c>
      <c r="C213" s="108" t="s">
        <v>285</v>
      </c>
      <c r="D213" s="285"/>
      <c r="E213" s="174" t="s">
        <v>330</v>
      </c>
      <c r="F213" s="174" t="s">
        <v>59</v>
      </c>
      <c r="G213" s="174" t="s">
        <v>326</v>
      </c>
      <c r="H213" s="212"/>
      <c r="I213" s="217"/>
    </row>
    <row r="214" spans="1:9" ht="15" customHeight="1">
      <c r="A214" s="232" t="s">
        <v>69</v>
      </c>
      <c r="B214" s="70">
        <v>10530372</v>
      </c>
      <c r="C214" s="108" t="s">
        <v>286</v>
      </c>
      <c r="D214" s="285"/>
      <c r="E214" s="174" t="s">
        <v>330</v>
      </c>
      <c r="F214" s="174" t="s">
        <v>59</v>
      </c>
      <c r="G214" s="174" t="s">
        <v>326</v>
      </c>
      <c r="H214" s="212"/>
      <c r="I214" s="217"/>
    </row>
    <row r="215" spans="1:9" ht="15" customHeight="1">
      <c r="A215" s="232" t="s">
        <v>69</v>
      </c>
      <c r="B215" s="70">
        <v>11572543</v>
      </c>
      <c r="C215" s="108" t="s">
        <v>287</v>
      </c>
      <c r="D215" s="285"/>
      <c r="E215" s="174" t="s">
        <v>330</v>
      </c>
      <c r="F215" s="174" t="s">
        <v>59</v>
      </c>
      <c r="G215" s="174" t="s">
        <v>326</v>
      </c>
      <c r="H215" s="212"/>
      <c r="I215" s="217"/>
    </row>
    <row r="216" spans="1:9" ht="15" customHeight="1">
      <c r="A216" s="232" t="s">
        <v>69</v>
      </c>
      <c r="B216" s="70">
        <v>11788083</v>
      </c>
      <c r="C216" s="108" t="s">
        <v>288</v>
      </c>
      <c r="D216" s="285"/>
      <c r="E216" s="174" t="s">
        <v>330</v>
      </c>
      <c r="F216" s="174" t="s">
        <v>59</v>
      </c>
      <c r="G216" s="174" t="s">
        <v>326</v>
      </c>
      <c r="H216" s="212"/>
      <c r="I216" s="217"/>
    </row>
    <row r="217" spans="1:9" ht="15" customHeight="1">
      <c r="A217" s="232" t="s">
        <v>69</v>
      </c>
      <c r="B217" s="70">
        <v>10689691</v>
      </c>
      <c r="C217" s="108" t="s">
        <v>289</v>
      </c>
      <c r="D217" s="285"/>
      <c r="E217" s="174" t="s">
        <v>330</v>
      </c>
      <c r="F217" s="174" t="s">
        <v>59</v>
      </c>
      <c r="G217" s="174" t="s">
        <v>326</v>
      </c>
      <c r="H217" s="212"/>
      <c r="I217" s="217"/>
    </row>
    <row r="218" spans="1:9" ht="15" customHeight="1" thickBot="1">
      <c r="A218" s="232" t="s">
        <v>69</v>
      </c>
      <c r="B218" s="109">
        <v>11459557</v>
      </c>
      <c r="C218" s="110" t="s">
        <v>290</v>
      </c>
      <c r="D218" s="286"/>
      <c r="E218" s="174" t="s">
        <v>330</v>
      </c>
      <c r="F218" s="174" t="s">
        <v>59</v>
      </c>
      <c r="G218" s="174" t="s">
        <v>326</v>
      </c>
      <c r="H218" s="212"/>
      <c r="I218" s="217"/>
    </row>
    <row r="219" spans="1:9" ht="15" customHeight="1">
      <c r="A219" s="232" t="s">
        <v>69</v>
      </c>
      <c r="B219" s="111">
        <v>11685917</v>
      </c>
      <c r="C219" s="112" t="s">
        <v>268</v>
      </c>
      <c r="D219" s="284" t="s">
        <v>291</v>
      </c>
      <c r="E219" s="174" t="s">
        <v>330</v>
      </c>
      <c r="F219" s="174" t="s">
        <v>59</v>
      </c>
      <c r="G219" s="174" t="s">
        <v>326</v>
      </c>
      <c r="H219" s="212"/>
      <c r="I219" s="217"/>
    </row>
    <row r="220" spans="1:9" ht="15" customHeight="1">
      <c r="A220" s="232" t="s">
        <v>69</v>
      </c>
      <c r="B220" s="70">
        <v>11135230</v>
      </c>
      <c r="C220" s="108" t="s">
        <v>292</v>
      </c>
      <c r="D220" s="285"/>
      <c r="E220" s="174" t="s">
        <v>330</v>
      </c>
      <c r="F220" s="174" t="s">
        <v>59</v>
      </c>
      <c r="G220" s="174" t="s">
        <v>326</v>
      </c>
      <c r="H220" s="212"/>
      <c r="I220" s="217"/>
    </row>
    <row r="221" spans="1:9" ht="15" customHeight="1">
      <c r="A221" s="232" t="s">
        <v>69</v>
      </c>
      <c r="B221" s="70">
        <v>10930367</v>
      </c>
      <c r="C221" s="108" t="s">
        <v>273</v>
      </c>
      <c r="D221" s="285"/>
      <c r="E221" s="174" t="s">
        <v>330</v>
      </c>
      <c r="F221" s="174" t="s">
        <v>59</v>
      </c>
      <c r="G221" s="174" t="s">
        <v>326</v>
      </c>
      <c r="H221" s="212"/>
      <c r="I221" s="217"/>
    </row>
    <row r="222" spans="1:9" ht="15" customHeight="1">
      <c r="A222" s="232" t="s">
        <v>69</v>
      </c>
      <c r="B222" s="70">
        <v>11421250</v>
      </c>
      <c r="C222" s="108" t="s">
        <v>276</v>
      </c>
      <c r="D222" s="285"/>
      <c r="E222" s="174" t="s">
        <v>330</v>
      </c>
      <c r="F222" s="174" t="s">
        <v>59</v>
      </c>
      <c r="G222" s="174" t="s">
        <v>326</v>
      </c>
      <c r="H222" s="212"/>
      <c r="I222" s="217"/>
    </row>
    <row r="223" spans="1:9" ht="15" customHeight="1">
      <c r="A223" s="232" t="s">
        <v>69</v>
      </c>
      <c r="B223" s="70">
        <v>11060115</v>
      </c>
      <c r="C223" s="108" t="s">
        <v>276</v>
      </c>
      <c r="D223" s="285"/>
      <c r="E223" s="174" t="s">
        <v>330</v>
      </c>
      <c r="F223" s="174" t="s">
        <v>59</v>
      </c>
      <c r="G223" s="174" t="s">
        <v>326</v>
      </c>
      <c r="H223" s="212"/>
      <c r="I223" s="217"/>
    </row>
    <row r="224" spans="1:9" ht="15" customHeight="1">
      <c r="A224" s="232" t="s">
        <v>69</v>
      </c>
      <c r="B224" s="70">
        <v>11773412</v>
      </c>
      <c r="C224" s="108" t="s">
        <v>276</v>
      </c>
      <c r="D224" s="285"/>
      <c r="E224" s="174" t="s">
        <v>330</v>
      </c>
      <c r="F224" s="174" t="s">
        <v>59</v>
      </c>
      <c r="G224" s="174" t="s">
        <v>326</v>
      </c>
      <c r="H224" s="212"/>
      <c r="I224" s="217"/>
    </row>
    <row r="225" spans="1:9" ht="15" customHeight="1">
      <c r="A225" s="232" t="s">
        <v>69</v>
      </c>
      <c r="B225" s="70">
        <v>11180751</v>
      </c>
      <c r="C225" s="108" t="s">
        <v>276</v>
      </c>
      <c r="D225" s="285"/>
      <c r="E225" s="174" t="s">
        <v>330</v>
      </c>
      <c r="F225" s="174" t="s">
        <v>59</v>
      </c>
      <c r="G225" s="174" t="s">
        <v>326</v>
      </c>
      <c r="H225" s="212"/>
      <c r="I225" s="217"/>
    </row>
    <row r="226" spans="1:9" ht="15" customHeight="1">
      <c r="A226" s="232" t="s">
        <v>69</v>
      </c>
      <c r="B226" s="70">
        <v>11572543</v>
      </c>
      <c r="C226" s="108" t="s">
        <v>287</v>
      </c>
      <c r="D226" s="285"/>
      <c r="E226" s="174" t="s">
        <v>330</v>
      </c>
      <c r="F226" s="174" t="s">
        <v>59</v>
      </c>
      <c r="G226" s="174" t="s">
        <v>326</v>
      </c>
      <c r="H226" s="212"/>
      <c r="I226" s="217"/>
    </row>
    <row r="227" spans="1:9" ht="15" customHeight="1">
      <c r="A227" s="232" t="s">
        <v>69</v>
      </c>
      <c r="B227" s="70">
        <v>11618881</v>
      </c>
      <c r="C227" s="108" t="s">
        <v>293</v>
      </c>
      <c r="D227" s="285"/>
      <c r="E227" s="174" t="s">
        <v>330</v>
      </c>
      <c r="F227" s="174" t="s">
        <v>59</v>
      </c>
      <c r="G227" s="174" t="s">
        <v>326</v>
      </c>
      <c r="H227" s="212"/>
      <c r="I227" s="217"/>
    </row>
    <row r="228" spans="1:9" ht="15" customHeight="1">
      <c r="A228" s="232" t="s">
        <v>69</v>
      </c>
      <c r="B228" s="70">
        <v>10968426</v>
      </c>
      <c r="C228" s="108" t="s">
        <v>293</v>
      </c>
      <c r="D228" s="285"/>
      <c r="E228" s="174" t="s">
        <v>330</v>
      </c>
      <c r="F228" s="174" t="s">
        <v>59</v>
      </c>
      <c r="G228" s="174" t="s">
        <v>326</v>
      </c>
      <c r="H228" s="212"/>
      <c r="I228" s="217"/>
    </row>
    <row r="229" spans="1:9" ht="15" customHeight="1" thickBot="1">
      <c r="A229" s="232" t="s">
        <v>69</v>
      </c>
      <c r="B229" s="109">
        <v>11492591</v>
      </c>
      <c r="C229" s="110" t="s">
        <v>293</v>
      </c>
      <c r="D229" s="286"/>
      <c r="E229" s="174" t="s">
        <v>330</v>
      </c>
      <c r="F229" s="174" t="s">
        <v>59</v>
      </c>
      <c r="G229" s="174" t="s">
        <v>326</v>
      </c>
      <c r="H229" s="212"/>
      <c r="I229" s="217"/>
    </row>
    <row r="230" spans="1:9" ht="15" customHeight="1" thickBot="1">
      <c r="A230" s="232" t="s">
        <v>69</v>
      </c>
      <c r="B230" s="113">
        <v>11339390</v>
      </c>
      <c r="C230" s="114" t="s">
        <v>261</v>
      </c>
      <c r="D230" s="157" t="s">
        <v>294</v>
      </c>
      <c r="E230" s="174" t="s">
        <v>330</v>
      </c>
      <c r="F230" s="174" t="s">
        <v>59</v>
      </c>
      <c r="G230" s="174" t="s">
        <v>326</v>
      </c>
      <c r="H230" s="212"/>
      <c r="I230" s="217"/>
    </row>
    <row r="231" spans="1:9" ht="15" customHeight="1">
      <c r="A231" s="232" t="s">
        <v>69</v>
      </c>
      <c r="B231" s="111">
        <v>11384344</v>
      </c>
      <c r="C231" s="112" t="s">
        <v>233</v>
      </c>
      <c r="D231" s="284" t="s">
        <v>295</v>
      </c>
      <c r="E231" s="174" t="s">
        <v>330</v>
      </c>
      <c r="F231" s="174" t="s">
        <v>59</v>
      </c>
      <c r="G231" s="174" t="s">
        <v>326</v>
      </c>
      <c r="H231" s="212"/>
      <c r="I231" s="217"/>
    </row>
    <row r="232" spans="1:9" ht="15" customHeight="1" thickBot="1">
      <c r="A232" s="232" t="s">
        <v>69</v>
      </c>
      <c r="B232" s="109">
        <v>10968257</v>
      </c>
      <c r="C232" s="110" t="s">
        <v>236</v>
      </c>
      <c r="D232" s="286"/>
      <c r="E232" s="174" t="s">
        <v>330</v>
      </c>
      <c r="F232" s="174" t="s">
        <v>59</v>
      </c>
      <c r="G232" s="174" t="s">
        <v>326</v>
      </c>
      <c r="H232" s="212"/>
      <c r="I232" s="217"/>
    </row>
    <row r="233" spans="1:9" ht="15" customHeight="1">
      <c r="A233" s="232" t="s">
        <v>69</v>
      </c>
      <c r="B233" s="111">
        <v>11286478</v>
      </c>
      <c r="C233" s="112" t="s">
        <v>240</v>
      </c>
      <c r="D233" s="284" t="s">
        <v>296</v>
      </c>
      <c r="E233" s="174" t="s">
        <v>330</v>
      </c>
      <c r="F233" s="174" t="s">
        <v>59</v>
      </c>
      <c r="G233" s="174" t="s">
        <v>326</v>
      </c>
      <c r="H233" s="212"/>
      <c r="I233" s="217"/>
    </row>
    <row r="234" spans="1:9" ht="15" customHeight="1">
      <c r="A234" s="232" t="s">
        <v>69</v>
      </c>
      <c r="B234" s="70">
        <v>11453907</v>
      </c>
      <c r="C234" s="108" t="s">
        <v>232</v>
      </c>
      <c r="D234" s="285"/>
      <c r="E234" s="174" t="s">
        <v>330</v>
      </c>
      <c r="F234" s="174" t="s">
        <v>59</v>
      </c>
      <c r="G234" s="174" t="s">
        <v>326</v>
      </c>
      <c r="H234" s="212"/>
      <c r="I234" s="217"/>
    </row>
    <row r="235" spans="1:9" ht="15" customHeight="1">
      <c r="A235" s="232" t="s">
        <v>69</v>
      </c>
      <c r="B235" s="70">
        <v>11104937</v>
      </c>
      <c r="C235" s="108" t="s">
        <v>241</v>
      </c>
      <c r="D235" s="285"/>
      <c r="E235" s="174" t="s">
        <v>330</v>
      </c>
      <c r="F235" s="174" t="s">
        <v>59</v>
      </c>
      <c r="G235" s="174" t="s">
        <v>326</v>
      </c>
      <c r="H235" s="212"/>
      <c r="I235" s="217"/>
    </row>
    <row r="236" spans="1:9" ht="15" customHeight="1">
      <c r="A236" s="232" t="s">
        <v>69</v>
      </c>
      <c r="B236" s="70">
        <v>11174515</v>
      </c>
      <c r="C236" s="108" t="s">
        <v>241</v>
      </c>
      <c r="D236" s="285"/>
      <c r="E236" s="174" t="s">
        <v>330</v>
      </c>
      <c r="F236" s="174" t="s">
        <v>59</v>
      </c>
      <c r="G236" s="174" t="s">
        <v>326</v>
      </c>
      <c r="H236" s="212"/>
      <c r="I236" s="217"/>
    </row>
    <row r="237" spans="1:9" ht="15" customHeight="1">
      <c r="A237" s="232" t="s">
        <v>69</v>
      </c>
      <c r="B237" s="70">
        <v>11633732</v>
      </c>
      <c r="C237" s="108" t="s">
        <v>241</v>
      </c>
      <c r="D237" s="285"/>
      <c r="E237" s="174" t="s">
        <v>330</v>
      </c>
      <c r="F237" s="174" t="s">
        <v>59</v>
      </c>
      <c r="G237" s="174" t="s">
        <v>326</v>
      </c>
      <c r="H237" s="212"/>
      <c r="I237" s="217"/>
    </row>
    <row r="238" spans="1:9" ht="15" customHeight="1">
      <c r="A238" s="232" t="s">
        <v>69</v>
      </c>
      <c r="B238" s="70">
        <v>11618928</v>
      </c>
      <c r="C238" s="108" t="s">
        <v>242</v>
      </c>
      <c r="D238" s="285"/>
      <c r="E238" s="174" t="s">
        <v>330</v>
      </c>
      <c r="F238" s="174" t="s">
        <v>59</v>
      </c>
      <c r="G238" s="174" t="s">
        <v>326</v>
      </c>
      <c r="H238" s="212"/>
      <c r="I238" s="217"/>
    </row>
    <row r="239" spans="1:9" ht="15" customHeight="1">
      <c r="A239" s="232" t="s">
        <v>69</v>
      </c>
      <c r="B239" s="70">
        <v>10876100</v>
      </c>
      <c r="C239" s="108" t="s">
        <v>243</v>
      </c>
      <c r="D239" s="285"/>
      <c r="E239" s="174" t="s">
        <v>330</v>
      </c>
      <c r="F239" s="174" t="s">
        <v>59</v>
      </c>
      <c r="G239" s="174" t="s">
        <v>326</v>
      </c>
      <c r="H239" s="212"/>
      <c r="I239" s="217"/>
    </row>
    <row r="240" spans="1:9" ht="15" customHeight="1">
      <c r="A240" s="232" t="s">
        <v>69</v>
      </c>
      <c r="B240" s="70">
        <v>10266887</v>
      </c>
      <c r="C240" s="108" t="s">
        <v>244</v>
      </c>
      <c r="D240" s="285"/>
      <c r="E240" s="174" t="s">
        <v>330</v>
      </c>
      <c r="F240" s="174" t="s">
        <v>59</v>
      </c>
      <c r="G240" s="174" t="s">
        <v>326</v>
      </c>
      <c r="H240" s="212"/>
      <c r="I240" s="217"/>
    </row>
    <row r="241" spans="1:9" ht="15" customHeight="1">
      <c r="A241" s="232" t="s">
        <v>69</v>
      </c>
      <c r="B241" s="70">
        <v>10266886</v>
      </c>
      <c r="C241" s="108" t="s">
        <v>244</v>
      </c>
      <c r="D241" s="285"/>
      <c r="E241" s="174" t="s">
        <v>330</v>
      </c>
      <c r="F241" s="174" t="s">
        <v>59</v>
      </c>
      <c r="G241" s="174" t="s">
        <v>326</v>
      </c>
      <c r="H241" s="212"/>
      <c r="I241" s="217"/>
    </row>
    <row r="242" spans="1:9" ht="15" customHeight="1">
      <c r="A242" s="232" t="s">
        <v>69</v>
      </c>
      <c r="B242" s="70">
        <v>10494621</v>
      </c>
      <c r="C242" s="108" t="s">
        <v>245</v>
      </c>
      <c r="D242" s="285"/>
      <c r="E242" s="174" t="s">
        <v>330</v>
      </c>
      <c r="F242" s="174" t="s">
        <v>59</v>
      </c>
      <c r="G242" s="174" t="s">
        <v>326</v>
      </c>
      <c r="H242" s="212"/>
      <c r="I242" s="217"/>
    </row>
    <row r="243" spans="1:9" ht="15" customHeight="1">
      <c r="A243" s="232" t="s">
        <v>69</v>
      </c>
      <c r="B243" s="70">
        <v>11384344</v>
      </c>
      <c r="C243" s="108" t="s">
        <v>233</v>
      </c>
      <c r="D243" s="285"/>
      <c r="E243" s="174" t="s">
        <v>330</v>
      </c>
      <c r="F243" s="174" t="s">
        <v>59</v>
      </c>
      <c r="G243" s="174" t="s">
        <v>326</v>
      </c>
      <c r="H243" s="212"/>
      <c r="I243" s="217"/>
    </row>
    <row r="244" spans="1:9" ht="15" customHeight="1">
      <c r="A244" s="232" t="s">
        <v>69</v>
      </c>
      <c r="B244" s="70">
        <v>11021740</v>
      </c>
      <c r="C244" s="108" t="s">
        <v>260</v>
      </c>
      <c r="D244" s="285"/>
      <c r="E244" s="174" t="s">
        <v>330</v>
      </c>
      <c r="F244" s="174" t="s">
        <v>59</v>
      </c>
      <c r="G244" s="174" t="s">
        <v>326</v>
      </c>
      <c r="H244" s="212"/>
      <c r="I244" s="217"/>
    </row>
    <row r="245" spans="1:9" ht="15" customHeight="1">
      <c r="A245" s="232" t="s">
        <v>69</v>
      </c>
      <c r="B245" s="70">
        <v>10954514</v>
      </c>
      <c r="C245" s="108" t="s">
        <v>264</v>
      </c>
      <c r="D245" s="285"/>
      <c r="E245" s="174" t="s">
        <v>330</v>
      </c>
      <c r="F245" s="174" t="s">
        <v>59</v>
      </c>
      <c r="G245" s="174" t="s">
        <v>326</v>
      </c>
      <c r="H245" s="212"/>
      <c r="I245" s="217"/>
    </row>
    <row r="246" spans="1:9" ht="15" customHeight="1">
      <c r="A246" s="232" t="s">
        <v>69</v>
      </c>
      <c r="B246" s="70">
        <v>11685917</v>
      </c>
      <c r="C246" s="108" t="s">
        <v>268</v>
      </c>
      <c r="D246" s="285"/>
      <c r="E246" s="174" t="s">
        <v>330</v>
      </c>
      <c r="F246" s="174" t="s">
        <v>59</v>
      </c>
      <c r="G246" s="174" t="s">
        <v>326</v>
      </c>
      <c r="H246" s="212"/>
      <c r="I246" s="217"/>
    </row>
    <row r="247" spans="1:9" ht="15" customHeight="1">
      <c r="A247" s="232" t="s">
        <v>69</v>
      </c>
      <c r="B247" s="70">
        <v>11591601</v>
      </c>
      <c r="C247" s="108" t="s">
        <v>271</v>
      </c>
      <c r="D247" s="285"/>
      <c r="E247" s="174" t="s">
        <v>330</v>
      </c>
      <c r="F247" s="174" t="s">
        <v>59</v>
      </c>
      <c r="G247" s="174" t="s">
        <v>326</v>
      </c>
      <c r="H247" s="212"/>
      <c r="I247" s="217"/>
    </row>
    <row r="248" spans="1:9" ht="15" customHeight="1">
      <c r="A248" s="232" t="s">
        <v>69</v>
      </c>
      <c r="B248" s="70">
        <v>11810649</v>
      </c>
      <c r="C248" s="108" t="s">
        <v>272</v>
      </c>
      <c r="D248" s="285"/>
      <c r="E248" s="174" t="s">
        <v>330</v>
      </c>
      <c r="F248" s="174" t="s">
        <v>59</v>
      </c>
      <c r="G248" s="174" t="s">
        <v>326</v>
      </c>
      <c r="H248" s="212"/>
      <c r="I248" s="217"/>
    </row>
    <row r="249" spans="1:9" ht="15" customHeight="1">
      <c r="A249" s="232" t="s">
        <v>69</v>
      </c>
      <c r="B249" s="70">
        <v>11898142</v>
      </c>
      <c r="C249" s="108" t="s">
        <v>274</v>
      </c>
      <c r="D249" s="285"/>
      <c r="E249" s="174" t="s">
        <v>330</v>
      </c>
      <c r="F249" s="174" t="s">
        <v>59</v>
      </c>
      <c r="G249" s="174" t="s">
        <v>326</v>
      </c>
      <c r="H249" s="212"/>
      <c r="I249" s="217"/>
    </row>
    <row r="250" spans="1:9" ht="15" customHeight="1">
      <c r="A250" s="232" t="s">
        <v>69</v>
      </c>
      <c r="B250" s="70">
        <v>11739308</v>
      </c>
      <c r="C250" s="108" t="s">
        <v>275</v>
      </c>
      <c r="D250" s="285"/>
      <c r="E250" s="174" t="s">
        <v>330</v>
      </c>
      <c r="F250" s="174" t="s">
        <v>59</v>
      </c>
      <c r="G250" s="174" t="s">
        <v>326</v>
      </c>
      <c r="H250" s="212"/>
      <c r="I250" s="217"/>
    </row>
    <row r="251" spans="1:9" ht="15" customHeight="1">
      <c r="A251" s="232" t="s">
        <v>69</v>
      </c>
      <c r="B251" s="70">
        <v>11773412</v>
      </c>
      <c r="C251" s="108" t="s">
        <v>276</v>
      </c>
      <c r="D251" s="285"/>
      <c r="E251" s="174" t="s">
        <v>330</v>
      </c>
      <c r="F251" s="174" t="s">
        <v>59</v>
      </c>
      <c r="G251" s="174" t="s">
        <v>326</v>
      </c>
      <c r="H251" s="212"/>
      <c r="I251" s="217"/>
    </row>
    <row r="252" spans="1:9" ht="15" customHeight="1">
      <c r="A252" s="232" t="s">
        <v>69</v>
      </c>
      <c r="B252" s="70">
        <v>11060115</v>
      </c>
      <c r="C252" s="108" t="s">
        <v>276</v>
      </c>
      <c r="D252" s="285"/>
      <c r="E252" s="174" t="s">
        <v>330</v>
      </c>
      <c r="F252" s="174" t="s">
        <v>59</v>
      </c>
      <c r="G252" s="174" t="s">
        <v>326</v>
      </c>
      <c r="H252" s="212"/>
      <c r="I252" s="217"/>
    </row>
    <row r="253" spans="1:9" ht="15" customHeight="1">
      <c r="A253" s="232" t="s">
        <v>69</v>
      </c>
      <c r="B253" s="70">
        <v>11352647</v>
      </c>
      <c r="C253" s="108" t="s">
        <v>276</v>
      </c>
      <c r="D253" s="285"/>
      <c r="E253" s="174" t="s">
        <v>330</v>
      </c>
      <c r="F253" s="174" t="s">
        <v>59</v>
      </c>
      <c r="G253" s="174" t="s">
        <v>326</v>
      </c>
      <c r="H253" s="212"/>
      <c r="I253" s="217"/>
    </row>
    <row r="254" spans="1:9" ht="15" customHeight="1">
      <c r="A254" s="232" t="s">
        <v>69</v>
      </c>
      <c r="B254" s="70">
        <v>11421250</v>
      </c>
      <c r="C254" s="108" t="s">
        <v>276</v>
      </c>
      <c r="D254" s="285"/>
      <c r="E254" s="214" t="s">
        <v>330</v>
      </c>
      <c r="F254" s="174" t="s">
        <v>59</v>
      </c>
      <c r="G254" s="174" t="s">
        <v>326</v>
      </c>
      <c r="H254" s="212"/>
      <c r="I254" s="217"/>
    </row>
    <row r="255" spans="1:9" ht="15" customHeight="1">
      <c r="A255" s="232" t="s">
        <v>69</v>
      </c>
      <c r="B255" s="70">
        <v>11180751</v>
      </c>
      <c r="C255" s="108" t="s">
        <v>276</v>
      </c>
      <c r="D255" s="285"/>
      <c r="E255" s="214" t="s">
        <v>330</v>
      </c>
      <c r="F255" s="174" t="s">
        <v>59</v>
      </c>
      <c r="G255" s="174" t="s">
        <v>326</v>
      </c>
      <c r="H255" s="212"/>
      <c r="I255" s="217"/>
    </row>
    <row r="256" spans="1:9" ht="15" customHeight="1">
      <c r="A256" s="232" t="s">
        <v>69</v>
      </c>
      <c r="B256" s="70">
        <v>11639523</v>
      </c>
      <c r="C256" s="108" t="s">
        <v>234</v>
      </c>
      <c r="D256" s="285"/>
      <c r="E256" s="214" t="s">
        <v>330</v>
      </c>
      <c r="F256" s="174" t="s">
        <v>59</v>
      </c>
      <c r="G256" s="174" t="s">
        <v>326</v>
      </c>
      <c r="H256" s="212"/>
      <c r="I256" s="217"/>
    </row>
    <row r="257" spans="1:9" ht="15" customHeight="1">
      <c r="A257" s="232" t="s">
        <v>69</v>
      </c>
      <c r="B257" s="70">
        <v>11840711</v>
      </c>
      <c r="C257" s="108" t="s">
        <v>277</v>
      </c>
      <c r="D257" s="285"/>
      <c r="E257" s="214" t="s">
        <v>330</v>
      </c>
      <c r="F257" s="174" t="s">
        <v>59</v>
      </c>
      <c r="G257" s="174" t="s">
        <v>326</v>
      </c>
      <c r="H257" s="212"/>
      <c r="I257" s="217"/>
    </row>
    <row r="258" spans="1:9" ht="15" customHeight="1">
      <c r="A258" s="232" t="s">
        <v>69</v>
      </c>
      <c r="B258" s="70">
        <v>10696986</v>
      </c>
      <c r="C258" s="108" t="s">
        <v>281</v>
      </c>
      <c r="D258" s="285"/>
      <c r="E258" s="214" t="s">
        <v>330</v>
      </c>
      <c r="F258" s="174" t="s">
        <v>59</v>
      </c>
      <c r="G258" s="174" t="s">
        <v>326</v>
      </c>
      <c r="H258" s="212"/>
      <c r="I258" s="217"/>
    </row>
    <row r="259" spans="1:9" ht="15" customHeight="1">
      <c r="A259" s="232" t="s">
        <v>69</v>
      </c>
      <c r="B259" s="70">
        <v>11624078</v>
      </c>
      <c r="C259" s="108" t="s">
        <v>281</v>
      </c>
      <c r="D259" s="285"/>
      <c r="E259" s="214" t="s">
        <v>330</v>
      </c>
      <c r="F259" s="174" t="s">
        <v>59</v>
      </c>
      <c r="G259" s="174" t="s">
        <v>326</v>
      </c>
      <c r="H259" s="212"/>
      <c r="I259" s="217"/>
    </row>
    <row r="260" spans="1:9" ht="15" customHeight="1">
      <c r="A260" s="232" t="s">
        <v>69</v>
      </c>
      <c r="B260" s="70">
        <v>11851702</v>
      </c>
      <c r="C260" s="108" t="s">
        <v>235</v>
      </c>
      <c r="D260" s="285"/>
      <c r="E260" s="214" t="s">
        <v>330</v>
      </c>
      <c r="F260" s="174" t="s">
        <v>59</v>
      </c>
      <c r="G260" s="174" t="s">
        <v>326</v>
      </c>
      <c r="H260" s="212"/>
      <c r="I260" s="217"/>
    </row>
    <row r="261" spans="1:9" ht="15" customHeight="1">
      <c r="A261" s="232" t="s">
        <v>69</v>
      </c>
      <c r="B261" s="70">
        <v>11618896</v>
      </c>
      <c r="C261" s="108" t="s">
        <v>285</v>
      </c>
      <c r="D261" s="285"/>
      <c r="E261" s="214" t="s">
        <v>330</v>
      </c>
      <c r="F261" s="174" t="s">
        <v>59</v>
      </c>
      <c r="G261" s="174" t="s">
        <v>326</v>
      </c>
      <c r="H261" s="212"/>
      <c r="I261" s="217"/>
    </row>
    <row r="262" spans="1:9" ht="15" customHeight="1">
      <c r="A262" s="232" t="s">
        <v>69</v>
      </c>
      <c r="B262" s="70">
        <v>11685916</v>
      </c>
      <c r="C262" s="108" t="s">
        <v>285</v>
      </c>
      <c r="D262" s="285"/>
      <c r="E262" s="214" t="s">
        <v>330</v>
      </c>
      <c r="F262" s="174" t="s">
        <v>59</v>
      </c>
      <c r="G262" s="174" t="s">
        <v>326</v>
      </c>
      <c r="H262" s="212"/>
      <c r="I262" s="217"/>
    </row>
    <row r="263" spans="1:9" ht="15" customHeight="1">
      <c r="A263" s="232" t="s">
        <v>69</v>
      </c>
      <c r="B263" s="70">
        <v>11866697</v>
      </c>
      <c r="C263" s="108" t="s">
        <v>285</v>
      </c>
      <c r="D263" s="285"/>
      <c r="E263" s="214" t="s">
        <v>330</v>
      </c>
      <c r="F263" s="174" t="s">
        <v>59</v>
      </c>
      <c r="G263" s="174" t="s">
        <v>326</v>
      </c>
      <c r="H263" s="212"/>
      <c r="I263" s="217"/>
    </row>
    <row r="264" spans="1:9" ht="15" customHeight="1">
      <c r="A264" s="232" t="s">
        <v>69</v>
      </c>
      <c r="B264" s="70">
        <v>10968257</v>
      </c>
      <c r="C264" s="108" t="s">
        <v>236</v>
      </c>
      <c r="D264" s="285"/>
      <c r="E264" s="214" t="s">
        <v>330</v>
      </c>
      <c r="F264" s="174" t="s">
        <v>59</v>
      </c>
      <c r="G264" s="174" t="s">
        <v>326</v>
      </c>
      <c r="H264" s="212"/>
      <c r="I264" s="217"/>
    </row>
    <row r="265" spans="1:9" ht="15" customHeight="1">
      <c r="A265" s="232" t="s">
        <v>69</v>
      </c>
      <c r="B265" s="70">
        <v>11572543</v>
      </c>
      <c r="C265" s="108" t="s">
        <v>287</v>
      </c>
      <c r="D265" s="285"/>
      <c r="E265" s="214" t="s">
        <v>330</v>
      </c>
      <c r="F265" s="174" t="s">
        <v>59</v>
      </c>
      <c r="G265" s="174" t="s">
        <v>326</v>
      </c>
      <c r="H265" s="212"/>
      <c r="I265" s="217"/>
    </row>
    <row r="266" spans="1:9" ht="15" customHeight="1">
      <c r="A266" s="232" t="s">
        <v>69</v>
      </c>
      <c r="B266" s="70">
        <v>11788083</v>
      </c>
      <c r="C266" s="108" t="s">
        <v>288</v>
      </c>
      <c r="D266" s="285"/>
      <c r="E266" s="214" t="s">
        <v>330</v>
      </c>
      <c r="F266" s="174" t="s">
        <v>59</v>
      </c>
      <c r="G266" s="174" t="s">
        <v>326</v>
      </c>
      <c r="H266" s="212"/>
      <c r="I266" s="217"/>
    </row>
    <row r="267" spans="1:9" ht="15" customHeight="1" thickBot="1">
      <c r="A267" s="232" t="s">
        <v>69</v>
      </c>
      <c r="B267" s="109">
        <v>10689691</v>
      </c>
      <c r="C267" s="110" t="s">
        <v>289</v>
      </c>
      <c r="D267" s="286"/>
      <c r="E267" s="214" t="s">
        <v>330</v>
      </c>
      <c r="F267" s="174" t="s">
        <v>59</v>
      </c>
      <c r="G267" s="174" t="s">
        <v>326</v>
      </c>
      <c r="H267" s="212"/>
      <c r="I267" s="217"/>
    </row>
  </sheetData>
  <mergeCells count="20">
    <mergeCell ref="K3:L3"/>
    <mergeCell ref="J5:J6"/>
    <mergeCell ref="K5:K6"/>
    <mergeCell ref="D219:D229"/>
    <mergeCell ref="D231:D232"/>
    <mergeCell ref="D2:D3"/>
    <mergeCell ref="D12:D23"/>
    <mergeCell ref="D24:D50"/>
    <mergeCell ref="D51:D70"/>
    <mergeCell ref="D71:D82"/>
    <mergeCell ref="D8:D11"/>
    <mergeCell ref="D4:D7"/>
    <mergeCell ref="D233:D267"/>
    <mergeCell ref="D83:D84"/>
    <mergeCell ref="D85:D86"/>
    <mergeCell ref="D89:D91"/>
    <mergeCell ref="D92:D122"/>
    <mergeCell ref="D123:D129"/>
    <mergeCell ref="D130:D134"/>
    <mergeCell ref="D135:D218"/>
  </mergeCells>
  <hyperlinks>
    <hyperlink ref="C6" r:id="rId1" display="https://ppubs.uspto.gov/pubwebapp/external.html?q=(11492403).pn.&amp;db=USPAT&amp;type=ids" xr:uid="{1857059F-94EB-B943-9482-55315B0CB5CC}"/>
    <hyperlink ref="C7" r:id="rId2" display="https://ppubs.uspto.gov/pubwebapp/external.html?q=(11852631).pn.&amp;db=USPAT&amp;type=ids" xr:uid="{D562651C-A4F0-3345-B5B8-D6F4E8D1F6D9}"/>
    <hyperlink ref="C5" r:id="rId3" display="https://ppubs.uspto.gov/pubwebapp/external.html?q=(11357742).pn.&amp;db=USPAT&amp;type=ids" xr:uid="{66C7C5C1-0734-3D4A-B407-F85D9FDF3305}"/>
    <hyperlink ref="C4" r:id="rId4" display="https://ppubs.uspto.gov/pubwebapp/external.html?q=(11220545).pn.&amp;db=USPAT&amp;type=ids" xr:uid="{118EE262-34FB-2C4C-8FE7-8DC582087AE2}"/>
    <hyperlink ref="C8" r:id="rId5" display="https://ppubs.uspto.gov/pubwebapp/external.html?q=(11814687).pn.&amp;db=USPAT&amp;type=ids" xr:uid="{1FE80943-3F40-6647-A588-BD4FC006EF74}"/>
    <hyperlink ref="C9" r:id="rId6" display="https://ppubs.uspto.gov/pubwebapp/external.html?q=(11452768).pn.&amp;db=USPAT&amp;type=ids" xr:uid="{88D57D7B-CCDA-B34B-89EC-A2FA8E029E24}"/>
    <hyperlink ref="C10" r:id="rId7" display="https://ppubs.uspto.gov/pubwebapp/external.html?q=(11725237).pn.&amp;db=USPAT&amp;type=ids" xr:uid="{D1CE84AF-FD66-7841-A116-925BA88EC8E0}"/>
    <hyperlink ref="C11" r:id="rId8" display="https://ppubs.uspto.gov/pubwebapp/external.html?q=(10993997).pn.&amp;db=USPAT&amp;type=ids" xr:uid="{8EB54099-EBB6-3448-832C-9E2F3F9C54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63-6C98-014F-A859-7DD0A67A11CD}">
  <sheetPr>
    <tabColor theme="9" tint="0.59999389629810485"/>
  </sheetPr>
  <dimension ref="A1:AD126"/>
  <sheetViews>
    <sheetView zoomScale="94" zoomScaleNormal="123" workbookViewId="0">
      <selection activeCell="C1" sqref="C1"/>
    </sheetView>
  </sheetViews>
  <sheetFormatPr baseColWidth="10" defaultRowHeight="15" customHeight="1"/>
  <cols>
    <col min="1" max="1" width="25" bestFit="1" customWidth="1"/>
    <col min="2" max="2" width="20.1640625" bestFit="1" customWidth="1"/>
    <col min="3" max="3" width="20.33203125" bestFit="1" customWidth="1"/>
  </cols>
  <sheetData>
    <row r="1" spans="1:30" ht="20" customHeight="1">
      <c r="A1" s="164" t="s">
        <v>70</v>
      </c>
      <c r="B1" s="165" t="s">
        <v>546</v>
      </c>
      <c r="C1" s="165" t="s">
        <v>547</v>
      </c>
    </row>
    <row r="2" spans="1:30" ht="19" customHeight="1">
      <c r="A2" s="166" t="s">
        <v>66</v>
      </c>
      <c r="B2" s="167">
        <v>1</v>
      </c>
      <c r="C2" s="167">
        <v>2</v>
      </c>
    </row>
    <row r="3" spans="1:30" ht="20" customHeight="1">
      <c r="A3" s="166" t="s">
        <v>67</v>
      </c>
      <c r="B3" s="167">
        <v>2</v>
      </c>
      <c r="C3" s="167">
        <v>8</v>
      </c>
    </row>
    <row r="4" spans="1:30" ht="15" customHeight="1">
      <c r="A4" s="166" t="s">
        <v>68</v>
      </c>
      <c r="B4" s="168">
        <v>12</v>
      </c>
      <c r="C4" s="168">
        <v>117</v>
      </c>
    </row>
    <row r="5" spans="1:30" ht="15" customHeight="1">
      <c r="A5" s="166" t="s">
        <v>69</v>
      </c>
      <c r="B5" s="168">
        <v>6</v>
      </c>
      <c r="C5" s="168">
        <v>139</v>
      </c>
    </row>
    <row r="8" spans="1:30" s="86" customFormat="1" ht="15" customHeight="1" thickBot="1">
      <c r="A8" s="107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customHeight="1">
      <c r="A9" s="107"/>
    </row>
    <row r="10" spans="1:30" ht="15" customHeight="1">
      <c r="A10" s="107"/>
    </row>
    <row r="11" spans="1:30" ht="15" customHeight="1">
      <c r="A11" s="107"/>
    </row>
    <row r="12" spans="1:30" ht="15" customHeight="1">
      <c r="A12" s="107"/>
    </row>
    <row r="13" spans="1:30" ht="15" customHeight="1">
      <c r="A13" s="107"/>
    </row>
    <row r="14" spans="1:30" ht="15" customHeight="1">
      <c r="A14" s="107"/>
    </row>
    <row r="15" spans="1:30" ht="15" customHeight="1">
      <c r="A15" s="107"/>
    </row>
    <row r="16" spans="1:30" ht="15" customHeight="1">
      <c r="A16" s="107"/>
    </row>
    <row r="17" spans="1:30" ht="15" customHeight="1">
      <c r="A17" s="107"/>
    </row>
    <row r="20" spans="1:30" s="86" customFormat="1" ht="15" customHeight="1" thickBo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47" spans="1:30" s="86" customFormat="1" ht="15" customHeight="1" thickBo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67" spans="1:30" s="86" customFormat="1" ht="15" customHeight="1" thickBo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79" spans="1:30" s="86" customFormat="1" ht="15" customHeight="1" thickBo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1" spans="1:30" s="86" customFormat="1" ht="15" customHeight="1" thickBo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3" spans="1:30" s="86" customFormat="1" ht="15" customHeight="1" thickBo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s="86" customFormat="1" ht="15" customHeight="1" thickBo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48" customFormat="1" ht="15" customHeight="1" thickBo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8" spans="1:30" s="86" customFormat="1" ht="15" customHeight="1" thickBo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119" spans="1:30" s="86" customFormat="1" ht="15" customHeight="1" thickBo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6" spans="1:30" s="86" customFormat="1" ht="15" customHeight="1" thickBo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B71-D93A-F54A-87FA-CD5C9462E501}">
  <sheetPr>
    <tabColor theme="7"/>
  </sheetPr>
  <dimension ref="A1:W45"/>
  <sheetViews>
    <sheetView zoomScale="81" workbookViewId="0">
      <selection activeCell="I1" sqref="I1"/>
    </sheetView>
  </sheetViews>
  <sheetFormatPr baseColWidth="10" defaultRowHeight="15"/>
  <cols>
    <col min="1" max="1" width="19.5" bestFit="1" customWidth="1"/>
    <col min="2" max="2" width="24.1640625" bestFit="1" customWidth="1"/>
    <col min="3" max="3" width="10.6640625" bestFit="1" customWidth="1"/>
    <col min="4" max="4" width="27.33203125" bestFit="1" customWidth="1"/>
    <col min="5" max="5" width="14.83203125" bestFit="1" customWidth="1"/>
    <col min="6" max="6" width="10.83203125" bestFit="1" customWidth="1"/>
    <col min="7" max="7" width="14.6640625" bestFit="1" customWidth="1"/>
    <col min="8" max="8" width="8" bestFit="1" customWidth="1"/>
    <col min="9" max="9" width="19" bestFit="1" customWidth="1"/>
  </cols>
  <sheetData>
    <row r="1" spans="1:23" s="5" customFormat="1" ht="19">
      <c r="A1" s="146" t="s">
        <v>297</v>
      </c>
      <c r="B1" s="146" t="s">
        <v>336</v>
      </c>
      <c r="C1" s="146" t="s">
        <v>337</v>
      </c>
      <c r="D1" s="146" t="s">
        <v>333</v>
      </c>
      <c r="E1" s="146" t="s">
        <v>334</v>
      </c>
      <c r="F1" s="146" t="s">
        <v>335</v>
      </c>
      <c r="G1" s="146" t="s">
        <v>338</v>
      </c>
      <c r="H1" s="146" t="s">
        <v>339</v>
      </c>
      <c r="I1" s="146" t="s">
        <v>340</v>
      </c>
    </row>
    <row r="2" spans="1:23">
      <c r="A2" s="175" t="s">
        <v>66</v>
      </c>
      <c r="B2" s="175" t="s">
        <v>341</v>
      </c>
      <c r="C2" s="175" t="s">
        <v>342</v>
      </c>
      <c r="D2" s="175" t="s">
        <v>343</v>
      </c>
      <c r="E2" s="175">
        <v>2011</v>
      </c>
      <c r="F2" s="175">
        <v>2019</v>
      </c>
      <c r="G2" s="175" t="s">
        <v>344</v>
      </c>
      <c r="H2" s="175" t="s">
        <v>345</v>
      </c>
      <c r="I2" s="175" t="s">
        <v>346</v>
      </c>
    </row>
    <row r="3" spans="1:23">
      <c r="A3" s="175" t="s">
        <v>66</v>
      </c>
      <c r="B3" s="175" t="s">
        <v>347</v>
      </c>
      <c r="C3" s="175" t="s">
        <v>342</v>
      </c>
      <c r="D3" s="175" t="s">
        <v>348</v>
      </c>
      <c r="E3" s="175">
        <v>2010</v>
      </c>
      <c r="F3" s="175">
        <v>2020</v>
      </c>
      <c r="G3" s="175" t="s">
        <v>344</v>
      </c>
      <c r="H3" s="175" t="s">
        <v>349</v>
      </c>
      <c r="I3" s="175" t="s">
        <v>350</v>
      </c>
    </row>
    <row r="4" spans="1:23">
      <c r="A4" s="175" t="s">
        <v>66</v>
      </c>
      <c r="B4" s="175" t="s">
        <v>351</v>
      </c>
      <c r="C4" s="175" t="s">
        <v>342</v>
      </c>
      <c r="D4" s="175" t="s">
        <v>352</v>
      </c>
      <c r="E4" s="175">
        <v>2016</v>
      </c>
      <c r="F4" s="175">
        <v>2021</v>
      </c>
      <c r="G4" s="175" t="s">
        <v>344</v>
      </c>
      <c r="H4" s="175" t="s">
        <v>353</v>
      </c>
      <c r="I4" s="175" t="s">
        <v>354</v>
      </c>
    </row>
    <row r="5" spans="1:23">
      <c r="A5" s="175" t="s">
        <v>66</v>
      </c>
      <c r="B5" s="175" t="s">
        <v>355</v>
      </c>
      <c r="C5" s="175" t="s">
        <v>342</v>
      </c>
      <c r="D5" s="175" t="s">
        <v>356</v>
      </c>
      <c r="E5" s="175">
        <v>2015</v>
      </c>
      <c r="F5" s="175">
        <v>2019</v>
      </c>
      <c r="G5" s="175" t="s">
        <v>344</v>
      </c>
      <c r="H5" s="175" t="s">
        <v>345</v>
      </c>
      <c r="I5" s="175" t="s">
        <v>354</v>
      </c>
    </row>
    <row r="6" spans="1:23">
      <c r="A6" s="175" t="s">
        <v>66</v>
      </c>
      <c r="B6" s="175" t="s">
        <v>357</v>
      </c>
      <c r="C6" s="175" t="s">
        <v>342</v>
      </c>
      <c r="D6" s="175" t="s">
        <v>358</v>
      </c>
      <c r="E6" s="175">
        <v>2017</v>
      </c>
      <c r="F6" s="175">
        <v>2020</v>
      </c>
      <c r="G6" s="175" t="s">
        <v>344</v>
      </c>
      <c r="H6" s="175" t="s">
        <v>349</v>
      </c>
      <c r="I6" s="175" t="s">
        <v>359</v>
      </c>
    </row>
    <row r="7" spans="1:23">
      <c r="A7" s="175" t="s">
        <v>66</v>
      </c>
      <c r="B7" s="175" t="s">
        <v>443</v>
      </c>
      <c r="C7" s="175" t="s">
        <v>342</v>
      </c>
      <c r="D7" s="175" t="s">
        <v>444</v>
      </c>
      <c r="E7" s="175">
        <v>2019</v>
      </c>
      <c r="F7" s="175">
        <v>2021</v>
      </c>
      <c r="G7" s="175" t="s">
        <v>344</v>
      </c>
      <c r="H7" s="175" t="s">
        <v>353</v>
      </c>
      <c r="I7" s="175" t="s">
        <v>359</v>
      </c>
    </row>
    <row r="8" spans="1:23">
      <c r="A8" s="175" t="s">
        <v>66</v>
      </c>
      <c r="B8" s="175" t="s">
        <v>379</v>
      </c>
      <c r="C8" s="175" t="s">
        <v>342</v>
      </c>
      <c r="D8" s="175" t="s">
        <v>381</v>
      </c>
      <c r="E8" s="175" t="s">
        <v>59</v>
      </c>
      <c r="F8" s="175">
        <v>2020</v>
      </c>
      <c r="G8" s="175" t="s">
        <v>344</v>
      </c>
      <c r="H8" s="175" t="s">
        <v>364</v>
      </c>
      <c r="I8" s="175" t="s">
        <v>383</v>
      </c>
    </row>
    <row r="9" spans="1:23" ht="24">
      <c r="A9" s="175" t="s">
        <v>66</v>
      </c>
      <c r="B9" s="175" t="s">
        <v>446</v>
      </c>
      <c r="C9" s="175" t="s">
        <v>342</v>
      </c>
      <c r="D9" s="175" t="s">
        <v>447</v>
      </c>
      <c r="E9" s="175">
        <v>2020</v>
      </c>
      <c r="F9" s="175">
        <v>2021</v>
      </c>
      <c r="G9" s="175" t="s">
        <v>344</v>
      </c>
      <c r="H9" s="175" t="s">
        <v>353</v>
      </c>
      <c r="I9" s="175" t="s">
        <v>359</v>
      </c>
      <c r="P9" s="300"/>
      <c r="Q9" s="300"/>
      <c r="R9" s="300"/>
      <c r="S9" s="300"/>
      <c r="T9" s="300"/>
      <c r="U9" s="300"/>
      <c r="V9" s="300"/>
      <c r="W9" s="300"/>
    </row>
    <row r="10" spans="1:23">
      <c r="A10" s="175" t="s">
        <v>66</v>
      </c>
      <c r="B10" s="175" t="s">
        <v>448</v>
      </c>
      <c r="C10" s="175" t="s">
        <v>342</v>
      </c>
      <c r="D10" s="175" t="s">
        <v>449</v>
      </c>
      <c r="E10" s="175">
        <v>2014</v>
      </c>
      <c r="F10" s="175">
        <v>2019</v>
      </c>
      <c r="G10" s="175" t="s">
        <v>344</v>
      </c>
      <c r="H10" s="175" t="s">
        <v>345</v>
      </c>
      <c r="I10" s="175" t="s">
        <v>359</v>
      </c>
    </row>
    <row r="11" spans="1:23">
      <c r="A11" s="176" t="s">
        <v>67</v>
      </c>
      <c r="B11" s="176" t="s">
        <v>360</v>
      </c>
      <c r="C11" s="176" t="s">
        <v>342</v>
      </c>
      <c r="D11" s="176" t="s">
        <v>361</v>
      </c>
      <c r="E11" s="176">
        <v>2020</v>
      </c>
      <c r="F11" s="176">
        <v>2021</v>
      </c>
      <c r="G11" s="176" t="s">
        <v>344</v>
      </c>
      <c r="H11" s="176" t="s">
        <v>353</v>
      </c>
      <c r="I11" s="176" t="s">
        <v>354</v>
      </c>
    </row>
    <row r="12" spans="1:23">
      <c r="A12" s="176" t="s">
        <v>67</v>
      </c>
      <c r="B12" s="176" t="s">
        <v>362</v>
      </c>
      <c r="C12" s="176" t="s">
        <v>342</v>
      </c>
      <c r="D12" s="176" t="s">
        <v>363</v>
      </c>
      <c r="E12" s="176">
        <v>2015</v>
      </c>
      <c r="F12" s="176">
        <v>2016</v>
      </c>
      <c r="G12" s="176">
        <v>2020</v>
      </c>
      <c r="H12" s="176" t="s">
        <v>364</v>
      </c>
      <c r="I12" s="176" t="s">
        <v>365</v>
      </c>
    </row>
    <row r="13" spans="1:23">
      <c r="A13" s="176" t="s">
        <v>67</v>
      </c>
      <c r="B13" s="176" t="s">
        <v>366</v>
      </c>
      <c r="C13" s="176" t="s">
        <v>342</v>
      </c>
      <c r="D13" s="176" t="s">
        <v>367</v>
      </c>
      <c r="E13" s="176">
        <v>2015</v>
      </c>
      <c r="F13" s="176">
        <v>2018</v>
      </c>
      <c r="G13" s="176" t="s">
        <v>344</v>
      </c>
      <c r="H13" s="176" t="s">
        <v>368</v>
      </c>
      <c r="I13" s="176" t="s">
        <v>359</v>
      </c>
    </row>
    <row r="14" spans="1:23">
      <c r="A14" s="176" t="s">
        <v>67</v>
      </c>
      <c r="B14" s="176" t="s">
        <v>369</v>
      </c>
      <c r="C14" s="176" t="s">
        <v>342</v>
      </c>
      <c r="D14" s="176" t="s">
        <v>370</v>
      </c>
      <c r="E14" s="176">
        <v>2011</v>
      </c>
      <c r="F14" s="176">
        <v>2019</v>
      </c>
      <c r="G14" s="176" t="s">
        <v>344</v>
      </c>
      <c r="H14" s="176" t="s">
        <v>345</v>
      </c>
      <c r="I14" s="176" t="s">
        <v>354</v>
      </c>
    </row>
    <row r="15" spans="1:23">
      <c r="A15" s="176" t="s">
        <v>67</v>
      </c>
      <c r="B15" s="176" t="s">
        <v>450</v>
      </c>
      <c r="C15" s="176" t="s">
        <v>342</v>
      </c>
      <c r="D15" s="176" t="s">
        <v>451</v>
      </c>
      <c r="E15" s="176">
        <v>2019</v>
      </c>
      <c r="F15" s="176">
        <v>2020</v>
      </c>
      <c r="G15" s="176" t="s">
        <v>344</v>
      </c>
      <c r="H15" s="176" t="s">
        <v>349</v>
      </c>
      <c r="I15" s="176" t="s">
        <v>359</v>
      </c>
    </row>
    <row r="16" spans="1:23">
      <c r="A16" s="177" t="s">
        <v>68</v>
      </c>
      <c r="B16" s="177" t="s">
        <v>355</v>
      </c>
      <c r="C16" s="177" t="s">
        <v>371</v>
      </c>
      <c r="D16" s="177" t="s">
        <v>356</v>
      </c>
      <c r="E16" s="177">
        <v>2015</v>
      </c>
      <c r="F16" s="177">
        <v>2015</v>
      </c>
      <c r="G16" s="177" t="s">
        <v>344</v>
      </c>
      <c r="H16" s="177" t="s">
        <v>372</v>
      </c>
      <c r="I16" s="177" t="s">
        <v>354</v>
      </c>
    </row>
    <row r="17" spans="1:9">
      <c r="A17" s="177" t="s">
        <v>68</v>
      </c>
      <c r="B17" s="177" t="s">
        <v>373</v>
      </c>
      <c r="C17" s="177" t="s">
        <v>371</v>
      </c>
      <c r="D17" s="177" t="s">
        <v>374</v>
      </c>
      <c r="E17" s="177">
        <v>2012</v>
      </c>
      <c r="F17" s="177">
        <v>2012</v>
      </c>
      <c r="G17" s="177" t="s">
        <v>344</v>
      </c>
      <c r="H17" s="177" t="s">
        <v>375</v>
      </c>
      <c r="I17" s="177" t="s">
        <v>354</v>
      </c>
    </row>
    <row r="18" spans="1:9">
      <c r="A18" s="177" t="s">
        <v>68</v>
      </c>
      <c r="B18" s="177" t="s">
        <v>376</v>
      </c>
      <c r="C18" s="177" t="s">
        <v>371</v>
      </c>
      <c r="D18" s="177" t="s">
        <v>343</v>
      </c>
      <c r="E18" s="177">
        <v>2020</v>
      </c>
      <c r="F18" s="177">
        <v>2020</v>
      </c>
      <c r="G18" s="177" t="s">
        <v>344</v>
      </c>
      <c r="H18" s="177" t="s">
        <v>364</v>
      </c>
      <c r="I18" s="177" t="s">
        <v>359</v>
      </c>
    </row>
    <row r="19" spans="1:9">
      <c r="A19" s="177" t="s">
        <v>68</v>
      </c>
      <c r="B19" s="177" t="s">
        <v>452</v>
      </c>
      <c r="C19" s="177" t="s">
        <v>371</v>
      </c>
      <c r="D19" s="177" t="s">
        <v>453</v>
      </c>
      <c r="E19" s="177">
        <v>2009</v>
      </c>
      <c r="F19" s="177">
        <v>2009</v>
      </c>
      <c r="G19" s="177">
        <v>2016</v>
      </c>
      <c r="H19" s="177" t="s">
        <v>394</v>
      </c>
      <c r="I19" s="177" t="s">
        <v>454</v>
      </c>
    </row>
    <row r="20" spans="1:9">
      <c r="A20" s="177" t="s">
        <v>68</v>
      </c>
      <c r="B20" s="177" t="s">
        <v>455</v>
      </c>
      <c r="C20" s="177" t="s">
        <v>371</v>
      </c>
      <c r="D20" s="177" t="s">
        <v>456</v>
      </c>
      <c r="E20" s="177">
        <v>2016</v>
      </c>
      <c r="F20" s="177">
        <v>2016</v>
      </c>
      <c r="G20" s="177">
        <v>2020</v>
      </c>
      <c r="H20" s="177" t="s">
        <v>364</v>
      </c>
      <c r="I20" s="177" t="s">
        <v>457</v>
      </c>
    </row>
    <row r="21" spans="1:9">
      <c r="A21" s="177" t="s">
        <v>68</v>
      </c>
      <c r="B21" s="177" t="s">
        <v>458</v>
      </c>
      <c r="C21" s="177" t="s">
        <v>371</v>
      </c>
      <c r="D21" s="177" t="s">
        <v>459</v>
      </c>
      <c r="E21" s="177">
        <v>2018</v>
      </c>
      <c r="F21" s="177">
        <v>2018</v>
      </c>
      <c r="G21" s="177" t="s">
        <v>344</v>
      </c>
      <c r="H21" s="177" t="s">
        <v>460</v>
      </c>
      <c r="I21" s="177" t="s">
        <v>359</v>
      </c>
    </row>
    <row r="22" spans="1:9">
      <c r="A22" s="177" t="s">
        <v>68</v>
      </c>
      <c r="B22" s="177" t="s">
        <v>461</v>
      </c>
      <c r="C22" s="177" t="s">
        <v>371</v>
      </c>
      <c r="D22" s="177" t="s">
        <v>387</v>
      </c>
      <c r="E22" s="177">
        <v>2021</v>
      </c>
      <c r="F22" s="177">
        <v>2021</v>
      </c>
      <c r="G22" s="177" t="s">
        <v>344</v>
      </c>
      <c r="H22" s="177" t="s">
        <v>382</v>
      </c>
      <c r="I22" s="177" t="s">
        <v>462</v>
      </c>
    </row>
    <row r="23" spans="1:9">
      <c r="A23" s="177" t="s">
        <v>68</v>
      </c>
      <c r="B23" s="177" t="s">
        <v>463</v>
      </c>
      <c r="C23" s="177" t="s">
        <v>371</v>
      </c>
      <c r="D23" s="177" t="s">
        <v>464</v>
      </c>
      <c r="E23" s="177">
        <v>2022</v>
      </c>
      <c r="F23" s="177">
        <v>2022</v>
      </c>
      <c r="G23" s="177" t="s">
        <v>344</v>
      </c>
      <c r="H23" s="177" t="s">
        <v>435</v>
      </c>
      <c r="I23" s="177" t="s">
        <v>462</v>
      </c>
    </row>
    <row r="24" spans="1:9">
      <c r="A24" s="177" t="s">
        <v>68</v>
      </c>
      <c r="B24" s="177" t="s">
        <v>465</v>
      </c>
      <c r="C24" s="177" t="s">
        <v>371</v>
      </c>
      <c r="D24" s="177" t="s">
        <v>466</v>
      </c>
      <c r="E24" s="177">
        <v>2020</v>
      </c>
      <c r="F24" s="177">
        <v>2020</v>
      </c>
      <c r="G24" s="177" t="s">
        <v>344</v>
      </c>
      <c r="H24" s="177" t="s">
        <v>364</v>
      </c>
      <c r="I24" s="177" t="s">
        <v>359</v>
      </c>
    </row>
    <row r="25" spans="1:9">
      <c r="A25" s="177" t="s">
        <v>68</v>
      </c>
      <c r="B25" s="177" t="s">
        <v>467</v>
      </c>
      <c r="C25" s="177" t="s">
        <v>371</v>
      </c>
      <c r="D25" s="177" t="s">
        <v>468</v>
      </c>
      <c r="E25" s="177">
        <v>2021</v>
      </c>
      <c r="F25" s="177">
        <v>2021</v>
      </c>
      <c r="G25" s="177" t="s">
        <v>344</v>
      </c>
      <c r="H25" s="177" t="s">
        <v>382</v>
      </c>
      <c r="I25" s="177" t="s">
        <v>359</v>
      </c>
    </row>
    <row r="26" spans="1:9">
      <c r="A26" s="177" t="s">
        <v>68</v>
      </c>
      <c r="B26" s="177" t="s">
        <v>377</v>
      </c>
      <c r="C26" s="177" t="s">
        <v>342</v>
      </c>
      <c r="D26" s="177" t="s">
        <v>378</v>
      </c>
      <c r="E26" s="177">
        <v>2012</v>
      </c>
      <c r="F26" s="177">
        <v>2018</v>
      </c>
      <c r="G26" s="177" t="s">
        <v>344</v>
      </c>
      <c r="H26" s="177" t="s">
        <v>368</v>
      </c>
      <c r="I26" s="177" t="s">
        <v>354</v>
      </c>
    </row>
    <row r="27" spans="1:9">
      <c r="A27" s="177" t="s">
        <v>68</v>
      </c>
      <c r="B27" s="177" t="s">
        <v>379</v>
      </c>
      <c r="C27" s="177" t="s">
        <v>380</v>
      </c>
      <c r="D27" s="177" t="s">
        <v>381</v>
      </c>
      <c r="E27" s="177" t="s">
        <v>59</v>
      </c>
      <c r="F27" s="177">
        <v>2021</v>
      </c>
      <c r="G27" s="177" t="s">
        <v>344</v>
      </c>
      <c r="H27" s="177" t="s">
        <v>382</v>
      </c>
      <c r="I27" s="177" t="s">
        <v>383</v>
      </c>
    </row>
    <row r="28" spans="1:9">
      <c r="A28" s="177" t="s">
        <v>68</v>
      </c>
      <c r="B28" s="177" t="s">
        <v>384</v>
      </c>
      <c r="C28" s="177" t="s">
        <v>342</v>
      </c>
      <c r="D28" s="177" t="s">
        <v>385</v>
      </c>
      <c r="E28" s="177">
        <v>2014</v>
      </c>
      <c r="F28" s="177">
        <v>2019</v>
      </c>
      <c r="G28" s="177" t="s">
        <v>344</v>
      </c>
      <c r="H28" s="177" t="s">
        <v>345</v>
      </c>
      <c r="I28" s="177" t="s">
        <v>354</v>
      </c>
    </row>
    <row r="29" spans="1:9">
      <c r="A29" s="177" t="s">
        <v>68</v>
      </c>
      <c r="B29" s="177" t="s">
        <v>386</v>
      </c>
      <c r="C29" s="177" t="s">
        <v>342</v>
      </c>
      <c r="D29" s="177" t="s">
        <v>387</v>
      </c>
      <c r="E29" s="177">
        <v>2021</v>
      </c>
      <c r="F29" s="177">
        <v>2022</v>
      </c>
      <c r="G29" s="177" t="s">
        <v>344</v>
      </c>
      <c r="H29" s="177" t="s">
        <v>388</v>
      </c>
      <c r="I29" s="177" t="s">
        <v>359</v>
      </c>
    </row>
    <row r="30" spans="1:9">
      <c r="A30" s="178" t="s">
        <v>69</v>
      </c>
      <c r="B30" s="178" t="s">
        <v>389</v>
      </c>
      <c r="C30" s="178" t="s">
        <v>371</v>
      </c>
      <c r="D30" s="178" t="s">
        <v>390</v>
      </c>
      <c r="E30" s="178">
        <v>2013</v>
      </c>
      <c r="F30" s="178">
        <v>2013</v>
      </c>
      <c r="G30" s="178">
        <v>2018</v>
      </c>
      <c r="H30" s="178" t="s">
        <v>391</v>
      </c>
      <c r="I30" s="178" t="s">
        <v>354</v>
      </c>
    </row>
    <row r="31" spans="1:9">
      <c r="A31" s="178" t="s">
        <v>69</v>
      </c>
      <c r="B31" s="178" t="s">
        <v>392</v>
      </c>
      <c r="C31" s="178" t="s">
        <v>371</v>
      </c>
      <c r="D31" s="178" t="s">
        <v>393</v>
      </c>
      <c r="E31" s="178">
        <v>2017</v>
      </c>
      <c r="F31" s="178">
        <v>2017</v>
      </c>
      <c r="G31" s="178" t="s">
        <v>344</v>
      </c>
      <c r="H31" s="178" t="s">
        <v>394</v>
      </c>
      <c r="I31" s="178" t="s">
        <v>354</v>
      </c>
    </row>
    <row r="32" spans="1:9">
      <c r="A32" s="178" t="s">
        <v>69</v>
      </c>
      <c r="B32" s="178" t="s">
        <v>395</v>
      </c>
      <c r="C32" s="178" t="s">
        <v>371</v>
      </c>
      <c r="D32" s="178" t="s">
        <v>396</v>
      </c>
      <c r="E32" s="178">
        <v>2016</v>
      </c>
      <c r="F32" s="178">
        <v>2016</v>
      </c>
      <c r="G32" s="178" t="s">
        <v>344</v>
      </c>
      <c r="H32" s="178" t="s">
        <v>397</v>
      </c>
      <c r="I32" s="178" t="s">
        <v>359</v>
      </c>
    </row>
    <row r="33" spans="1:23">
      <c r="A33" s="178" t="s">
        <v>69</v>
      </c>
      <c r="B33" s="178" t="s">
        <v>398</v>
      </c>
      <c r="C33" s="178" t="s">
        <v>371</v>
      </c>
      <c r="D33" s="178" t="s">
        <v>433</v>
      </c>
      <c r="E33" s="178">
        <v>2019</v>
      </c>
      <c r="F33" s="178">
        <v>2019</v>
      </c>
      <c r="G33" s="178" t="s">
        <v>344</v>
      </c>
      <c r="H33" s="178" t="s">
        <v>391</v>
      </c>
      <c r="I33" s="178" t="s">
        <v>359</v>
      </c>
    </row>
    <row r="34" spans="1:23">
      <c r="A34" s="178" t="s">
        <v>69</v>
      </c>
      <c r="B34" s="178" t="s">
        <v>434</v>
      </c>
      <c r="C34" s="178" t="s">
        <v>371</v>
      </c>
      <c r="D34" s="178" t="s">
        <v>469</v>
      </c>
      <c r="E34" s="178">
        <v>2022</v>
      </c>
      <c r="F34" s="178">
        <v>2022</v>
      </c>
      <c r="G34" s="178" t="s">
        <v>344</v>
      </c>
      <c r="H34" s="178" t="s">
        <v>435</v>
      </c>
      <c r="I34" s="178" t="s">
        <v>359</v>
      </c>
    </row>
    <row r="35" spans="1:23">
      <c r="A35" s="178" t="s">
        <v>69</v>
      </c>
      <c r="B35" s="178" t="s">
        <v>470</v>
      </c>
      <c r="C35" s="178" t="s">
        <v>371</v>
      </c>
      <c r="D35" s="178" t="s">
        <v>471</v>
      </c>
      <c r="E35" s="178">
        <v>2023</v>
      </c>
      <c r="F35" s="178">
        <v>2023</v>
      </c>
      <c r="G35" s="178" t="s">
        <v>344</v>
      </c>
      <c r="H35" s="178" t="s">
        <v>445</v>
      </c>
      <c r="I35" s="178" t="s">
        <v>462</v>
      </c>
    </row>
    <row r="36" spans="1:23">
      <c r="A36" s="178" t="s">
        <v>69</v>
      </c>
      <c r="B36" s="178" t="s">
        <v>472</v>
      </c>
      <c r="C36" s="178" t="s">
        <v>371</v>
      </c>
      <c r="D36" s="178" t="s">
        <v>473</v>
      </c>
      <c r="E36" s="178">
        <v>2020</v>
      </c>
      <c r="F36" s="178">
        <v>2020</v>
      </c>
      <c r="G36" s="178" t="s">
        <v>344</v>
      </c>
      <c r="H36" s="178" t="s">
        <v>364</v>
      </c>
      <c r="I36" s="178" t="s">
        <v>359</v>
      </c>
    </row>
    <row r="37" spans="1:23">
      <c r="A37" s="178" t="s">
        <v>69</v>
      </c>
      <c r="B37" s="178" t="s">
        <v>474</v>
      </c>
      <c r="C37" s="178" t="s">
        <v>371</v>
      </c>
      <c r="D37" s="178" t="s">
        <v>475</v>
      </c>
      <c r="E37" s="178">
        <v>2018</v>
      </c>
      <c r="F37" s="178">
        <v>2018</v>
      </c>
      <c r="G37" s="178">
        <v>2022</v>
      </c>
      <c r="H37" s="178" t="s">
        <v>364</v>
      </c>
      <c r="I37" s="178" t="s">
        <v>476</v>
      </c>
    </row>
    <row r="38" spans="1:23">
      <c r="A38" s="178" t="s">
        <v>69</v>
      </c>
      <c r="B38" s="178" t="s">
        <v>436</v>
      </c>
      <c r="C38" s="178" t="s">
        <v>342</v>
      </c>
      <c r="D38" s="178" t="s">
        <v>433</v>
      </c>
      <c r="E38" s="178">
        <v>2017</v>
      </c>
      <c r="F38" s="178">
        <v>2019</v>
      </c>
      <c r="G38" s="178" t="s">
        <v>344</v>
      </c>
      <c r="H38" s="178" t="s">
        <v>345</v>
      </c>
      <c r="I38" s="178" t="s">
        <v>359</v>
      </c>
    </row>
    <row r="39" spans="1:23">
      <c r="A39" s="178" t="s">
        <v>69</v>
      </c>
      <c r="B39" s="178" t="s">
        <v>437</v>
      </c>
      <c r="C39" s="178" t="s">
        <v>342</v>
      </c>
      <c r="D39" s="178" t="s">
        <v>438</v>
      </c>
      <c r="E39" s="178">
        <v>2012</v>
      </c>
      <c r="F39" s="178">
        <v>2018</v>
      </c>
      <c r="G39" s="178" t="s">
        <v>344</v>
      </c>
      <c r="H39" s="178" t="s">
        <v>368</v>
      </c>
      <c r="I39" s="178" t="s">
        <v>359</v>
      </c>
    </row>
    <row r="40" spans="1:23">
      <c r="A40" s="178" t="s">
        <v>69</v>
      </c>
      <c r="B40" s="178" t="s">
        <v>439</v>
      </c>
      <c r="C40" s="178" t="s">
        <v>342</v>
      </c>
      <c r="D40" s="178" t="s">
        <v>440</v>
      </c>
      <c r="E40" s="178">
        <v>2015</v>
      </c>
      <c r="F40" s="178">
        <v>2020</v>
      </c>
      <c r="G40" s="178" t="s">
        <v>344</v>
      </c>
      <c r="H40" s="178" t="s">
        <v>349</v>
      </c>
      <c r="I40" s="178" t="s">
        <v>359</v>
      </c>
    </row>
    <row r="41" spans="1:23">
      <c r="A41" s="178" t="s">
        <v>69</v>
      </c>
      <c r="B41" s="178" t="s">
        <v>441</v>
      </c>
      <c r="C41" s="178" t="s">
        <v>342</v>
      </c>
      <c r="D41" s="178" t="s">
        <v>442</v>
      </c>
      <c r="E41" s="178">
        <v>2017</v>
      </c>
      <c r="F41" s="178">
        <v>2019</v>
      </c>
      <c r="G41" s="178" t="s">
        <v>344</v>
      </c>
      <c r="H41" s="178" t="s">
        <v>391</v>
      </c>
      <c r="I41" s="178" t="s">
        <v>359</v>
      </c>
    </row>
    <row r="45" spans="1:23" ht="24">
      <c r="Q45" s="300"/>
      <c r="R45" s="300"/>
      <c r="S45" s="300"/>
      <c r="T45" s="300"/>
      <c r="U45" s="300"/>
      <c r="V45" s="300"/>
      <c r="W45" s="300"/>
    </row>
  </sheetData>
  <autoFilter ref="C1:C42" xr:uid="{C44E9B71-D93A-F54A-87FA-CD5C9462E501}"/>
  <mergeCells count="2">
    <mergeCell ref="Q45:W45"/>
    <mergeCell ref="P9:W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62AB-CCCB-9842-92E4-581EBDFD10B4}">
  <sheetPr>
    <tabColor theme="7"/>
  </sheetPr>
  <dimension ref="A1:Y45"/>
  <sheetViews>
    <sheetView tabSelected="1" zoomScale="81" workbookViewId="0">
      <selection activeCell="K1" sqref="K1"/>
    </sheetView>
  </sheetViews>
  <sheetFormatPr baseColWidth="10" defaultRowHeight="15"/>
  <cols>
    <col min="1" max="1" width="19.5" bestFit="1" customWidth="1"/>
    <col min="11" max="11" width="23" bestFit="1" customWidth="1"/>
  </cols>
  <sheetData>
    <row r="1" spans="1:25" s="5" customFormat="1">
      <c r="A1" s="145" t="s">
        <v>297</v>
      </c>
      <c r="B1" s="145" t="s">
        <v>399</v>
      </c>
      <c r="C1" s="145" t="s">
        <v>400</v>
      </c>
      <c r="D1" s="145" t="s">
        <v>401</v>
      </c>
      <c r="E1" s="145" t="s">
        <v>402</v>
      </c>
      <c r="F1" s="145" t="s">
        <v>403</v>
      </c>
      <c r="G1" s="145" t="s">
        <v>404</v>
      </c>
      <c r="H1" s="145" t="s">
        <v>405</v>
      </c>
      <c r="I1" s="145" t="s">
        <v>406</v>
      </c>
      <c r="J1" s="145" t="s">
        <v>407</v>
      </c>
      <c r="K1" s="145" t="s">
        <v>419</v>
      </c>
    </row>
    <row r="2" spans="1:25">
      <c r="A2" s="143" t="s">
        <v>69</v>
      </c>
      <c r="B2" s="143">
        <v>2011</v>
      </c>
      <c r="C2" s="143">
        <v>8</v>
      </c>
      <c r="D2" s="143">
        <v>4</v>
      </c>
      <c r="E2" s="143" t="s">
        <v>424</v>
      </c>
      <c r="F2" s="143" t="s">
        <v>408</v>
      </c>
      <c r="G2" s="143" t="s">
        <v>421</v>
      </c>
      <c r="H2" s="143" t="s">
        <v>409</v>
      </c>
      <c r="I2" s="143" t="s">
        <v>425</v>
      </c>
      <c r="J2" s="143" t="s">
        <v>430</v>
      </c>
      <c r="K2" s="143" t="s">
        <v>420</v>
      </c>
    </row>
    <row r="3" spans="1:25">
      <c r="A3" s="143" t="s">
        <v>68</v>
      </c>
      <c r="B3" s="143">
        <v>2003</v>
      </c>
      <c r="C3" s="143">
        <v>11</v>
      </c>
      <c r="D3" s="143">
        <v>5</v>
      </c>
      <c r="E3" s="143" t="s">
        <v>426</v>
      </c>
      <c r="F3" s="143" t="s">
        <v>411</v>
      </c>
      <c r="G3" s="143" t="s">
        <v>412</v>
      </c>
      <c r="H3" s="143" t="s">
        <v>413</v>
      </c>
      <c r="I3" s="143" t="s">
        <v>410</v>
      </c>
      <c r="J3" s="143" t="s">
        <v>414</v>
      </c>
      <c r="K3" s="143" t="s">
        <v>420</v>
      </c>
    </row>
    <row r="4" spans="1:25">
      <c r="A4" s="143" t="s">
        <v>67</v>
      </c>
      <c r="B4" s="143">
        <v>2007</v>
      </c>
      <c r="C4" s="143">
        <v>0</v>
      </c>
      <c r="D4" s="143">
        <v>5</v>
      </c>
      <c r="E4" s="143" t="s">
        <v>415</v>
      </c>
      <c r="F4" s="143" t="s">
        <v>427</v>
      </c>
      <c r="G4" s="143" t="s">
        <v>422</v>
      </c>
      <c r="H4" s="143" t="s">
        <v>416</v>
      </c>
      <c r="I4" s="143" t="s">
        <v>59</v>
      </c>
      <c r="J4" s="143" t="s">
        <v>431</v>
      </c>
      <c r="K4" s="143" t="s">
        <v>420</v>
      </c>
    </row>
    <row r="5" spans="1:25">
      <c r="A5" s="143" t="s">
        <v>66</v>
      </c>
      <c r="B5" s="143">
        <v>2014</v>
      </c>
      <c r="C5" s="143">
        <v>0</v>
      </c>
      <c r="D5" s="143">
        <v>10</v>
      </c>
      <c r="E5" s="143" t="s">
        <v>428</v>
      </c>
      <c r="F5" s="143" t="s">
        <v>429</v>
      </c>
      <c r="G5" s="143" t="s">
        <v>417</v>
      </c>
      <c r="H5" s="143" t="s">
        <v>418</v>
      </c>
      <c r="I5" s="143" t="s">
        <v>59</v>
      </c>
      <c r="J5" s="143" t="s">
        <v>432</v>
      </c>
      <c r="K5" s="143" t="s">
        <v>423</v>
      </c>
    </row>
    <row r="9" spans="1:25" ht="24">
      <c r="D9" s="300"/>
      <c r="E9" s="300"/>
      <c r="F9" s="300"/>
      <c r="G9" s="300"/>
      <c r="R9" s="300"/>
      <c r="S9" s="300"/>
      <c r="T9" s="300"/>
      <c r="U9" s="300"/>
      <c r="V9" s="300"/>
      <c r="W9" s="300"/>
      <c r="X9" s="300"/>
      <c r="Y9" s="300"/>
    </row>
    <row r="45" spans="3:25" ht="24">
      <c r="C45" s="300"/>
      <c r="D45" s="300"/>
      <c r="E45" s="300"/>
      <c r="F45" s="300"/>
      <c r="G45" s="300"/>
      <c r="H45" s="300"/>
      <c r="I45" s="300"/>
      <c r="S45" s="300"/>
      <c r="T45" s="300"/>
      <c r="U45" s="300"/>
      <c r="V45" s="300"/>
      <c r="W45" s="300"/>
      <c r="X45" s="300"/>
      <c r="Y45" s="300"/>
    </row>
  </sheetData>
  <mergeCells count="4">
    <mergeCell ref="D9:G9"/>
    <mergeCell ref="R9:Y9"/>
    <mergeCell ref="C45:I45"/>
    <mergeCell ref="S45:Y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Comparison Proposed by DR </vt:lpstr>
      <vt:lpstr>TO Do - May 12</vt:lpstr>
      <vt:lpstr>Sheet8</vt:lpstr>
      <vt:lpstr>NIH &amp; Grant Funding Impact</vt:lpstr>
      <vt:lpstr>NIH &amp; Funding Impact Summary</vt:lpstr>
      <vt:lpstr>Awards &amp; Recognitions</vt:lpstr>
      <vt:lpstr>Publications (ICite #)</vt:lpstr>
      <vt:lpstr>Publication Impact</vt:lpstr>
      <vt:lpstr>Innovation &amp; Commercialization</vt:lpstr>
      <vt:lpstr>Innov. &amp; Commer. Summary</vt:lpstr>
      <vt:lpstr>Companies</vt:lpstr>
      <vt:lpstr>Companies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Gerardi</dc:creator>
  <cp:lastModifiedBy>Kyra Klemke</cp:lastModifiedBy>
  <dcterms:created xsi:type="dcterms:W3CDTF">2025-04-07T22:06:01Z</dcterms:created>
  <dcterms:modified xsi:type="dcterms:W3CDTF">2025-04-25T22:31:37Z</dcterms:modified>
</cp:coreProperties>
</file>