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 firstSheet="1" activeTab="6"/>
  </bookViews>
  <sheets>
    <sheet name="закуп" sheetId="3" r:id="rId1"/>
    <sheet name="продажи" sheetId="5" r:id="rId2"/>
    <sheet name="отчет о прибыли и убытках" sheetId="4" r:id="rId3"/>
    <sheet name="ОТЧЕТ КУХНИ" sheetId="7" r:id="rId4"/>
    <sheet name="накладная на списание" sheetId="10" r:id="rId5"/>
    <sheet name="упаковка" sheetId="11" r:id="rId6"/>
    <sheet name="точка безубыточности" sheetId="12" r:id="rId7"/>
    <sheet name="касса" sheetId="6" r:id="rId8"/>
    <sheet name="жолдош" sheetId="13" r:id="rId9"/>
    <sheet name="касса намба1" sheetId="14" r:id="rId10"/>
    <sheet name="касса логист" sheetId="8" r:id="rId11"/>
    <sheet name="зарплата" sheetId="9" r:id="rId12"/>
  </sheets>
  <calcPr calcId="162913" iterateDelta="1E-4"/>
</workbook>
</file>

<file path=xl/calcChain.xml><?xml version="1.0" encoding="utf-8"?>
<calcChain xmlns="http://schemas.openxmlformats.org/spreadsheetml/2006/main">
  <c r="R34" i="8" l="1"/>
  <c r="K29" i="14"/>
  <c r="U38" i="8" l="1"/>
  <c r="N54" i="8"/>
  <c r="N56" i="8" s="1"/>
  <c r="K56" i="8"/>
  <c r="M54" i="8"/>
  <c r="M56" i="8" s="1"/>
  <c r="L54" i="8"/>
  <c r="L56" i="8" s="1"/>
  <c r="K54" i="8"/>
  <c r="J56" i="8"/>
  <c r="J54" i="8"/>
  <c r="I56" i="8"/>
  <c r="I54" i="8"/>
  <c r="P34" i="8"/>
  <c r="U34" i="8" s="1"/>
  <c r="U36" i="8" s="1"/>
  <c r="R5" i="8" l="1"/>
  <c r="T22" i="8"/>
  <c r="C55" i="14" l="1"/>
  <c r="H57" i="14"/>
  <c r="D57" i="14"/>
  <c r="K55" i="14"/>
  <c r="J55" i="14"/>
  <c r="J57" i="14" s="1"/>
  <c r="I55" i="14"/>
  <c r="I57" i="14" s="1"/>
  <c r="H55" i="14"/>
  <c r="G55" i="14"/>
  <c r="G57" i="14" s="1"/>
  <c r="F55" i="14"/>
  <c r="F57" i="14" s="1"/>
  <c r="E55" i="14"/>
  <c r="E57" i="14" s="1"/>
  <c r="D55" i="14"/>
  <c r="C57" i="14"/>
  <c r="K57" i="14" l="1"/>
  <c r="K59" i="14" s="1"/>
  <c r="O27" i="14"/>
  <c r="O25" i="14"/>
  <c r="O23" i="14"/>
  <c r="K23" i="14"/>
  <c r="L23" i="14"/>
  <c r="L25" i="14" s="1"/>
  <c r="M23" i="14"/>
  <c r="M25" i="14" s="1"/>
  <c r="N25" i="14" s="1"/>
  <c r="N27" i="14" s="1"/>
  <c r="K28" i="14"/>
  <c r="J23" i="14"/>
  <c r="J25" i="14" s="1"/>
  <c r="E23" i="14"/>
  <c r="E25" i="14" s="1"/>
  <c r="F23" i="14"/>
  <c r="F25" i="14" s="1"/>
  <c r="G23" i="14"/>
  <c r="G25" i="14" s="1"/>
  <c r="H23" i="14"/>
  <c r="H25" i="14" s="1"/>
  <c r="I23" i="14"/>
  <c r="I25" i="14" s="1"/>
  <c r="D23" i="14"/>
  <c r="D25" i="14" s="1"/>
  <c r="C23" i="14"/>
  <c r="C25" i="14" s="1"/>
  <c r="K25" i="14" l="1"/>
  <c r="K27" i="14" s="1"/>
  <c r="E21" i="13"/>
  <c r="D6" i="13"/>
  <c r="E11" i="13"/>
  <c r="G3" i="13"/>
  <c r="D4" i="13" s="1"/>
  <c r="G4" i="13" s="1"/>
  <c r="D5" i="13" s="1"/>
  <c r="G5" i="13" s="1"/>
  <c r="G6" i="13" l="1"/>
  <c r="D7" i="13" s="1"/>
  <c r="M20" i="6"/>
  <c r="L28" i="8"/>
  <c r="H32" i="8"/>
  <c r="G7" i="13" l="1"/>
  <c r="D8" i="13" s="1"/>
  <c r="G8" i="13" s="1"/>
  <c r="D9" i="13" s="1"/>
  <c r="G9" i="13" s="1"/>
  <c r="D10" i="13" s="1"/>
  <c r="G10" i="13" s="1"/>
  <c r="D11" i="13" s="1"/>
  <c r="G11" i="13" s="1"/>
  <c r="D12" i="13" s="1"/>
  <c r="G12" i="13" s="1"/>
  <c r="D13" i="13" s="1"/>
  <c r="G13" i="13" s="1"/>
  <c r="D14" i="13" s="1"/>
  <c r="G14" i="13" s="1"/>
  <c r="D15" i="13" s="1"/>
  <c r="G15" i="13" s="1"/>
  <c r="D16" i="13" s="1"/>
  <c r="G16" i="13" s="1"/>
  <c r="D17" i="13" s="1"/>
  <c r="G17" i="13" s="1"/>
  <c r="D18" i="13" s="1"/>
  <c r="G18" i="13" s="1"/>
  <c r="D19" i="13" s="1"/>
  <c r="G19" i="13" s="1"/>
  <c r="D20" i="13" s="1"/>
  <c r="G20" i="13" s="1"/>
  <c r="D24" i="13" s="1"/>
  <c r="G24" i="13" s="1"/>
  <c r="D25" i="13" s="1"/>
  <c r="G25" i="13" s="1"/>
  <c r="D26" i="13" s="1"/>
  <c r="G26" i="13" s="1"/>
  <c r="D27" i="13" s="1"/>
  <c r="G27" i="13" s="1"/>
  <c r="D28" i="13" s="1"/>
  <c r="G28" i="13" s="1"/>
  <c r="D29" i="13" s="1"/>
  <c r="G29" i="13" s="1"/>
  <c r="D30" i="13" s="1"/>
  <c r="G30" i="13" s="1"/>
  <c r="D31" i="13" s="1"/>
  <c r="G31" i="13" s="1"/>
  <c r="D32" i="13" s="1"/>
  <c r="G32" i="13" s="1"/>
  <c r="G28" i="8"/>
  <c r="I28" i="8" s="1"/>
  <c r="G29" i="8"/>
  <c r="I29" i="8" s="1"/>
  <c r="G30" i="8"/>
  <c r="I30" i="8" s="1"/>
  <c r="G31" i="8"/>
  <c r="I31" i="8" s="1"/>
  <c r="G14" i="8"/>
  <c r="I14" i="8" s="1"/>
  <c r="G15" i="8"/>
  <c r="G16" i="8"/>
  <c r="I16" i="8" s="1"/>
  <c r="G17" i="8"/>
  <c r="I17" i="8" s="1"/>
  <c r="G18" i="8"/>
  <c r="I18" i="8" s="1"/>
  <c r="G19" i="8"/>
  <c r="I19" i="8" s="1"/>
  <c r="G20" i="8"/>
  <c r="I20" i="8" s="1"/>
  <c r="G21" i="8"/>
  <c r="I21" i="8" s="1"/>
  <c r="G23" i="8"/>
  <c r="I23" i="8" s="1"/>
  <c r="I24" i="8"/>
  <c r="G25" i="8"/>
  <c r="I25" i="8" s="1"/>
  <c r="G26" i="8"/>
  <c r="I26" i="8" s="1"/>
  <c r="G27" i="8"/>
  <c r="I27" i="8" s="1"/>
  <c r="I13" i="8"/>
  <c r="G13" i="8"/>
  <c r="I5" i="8"/>
  <c r="I6" i="8"/>
  <c r="I7" i="8"/>
  <c r="I8" i="8"/>
  <c r="I9" i="8"/>
  <c r="I10" i="8"/>
  <c r="I11" i="8"/>
  <c r="I12" i="8"/>
  <c r="I4" i="8"/>
  <c r="I25" i="6"/>
  <c r="I20" i="6"/>
  <c r="K20" i="6"/>
  <c r="G23" i="6"/>
  <c r="G12" i="6"/>
  <c r="G8" i="6"/>
  <c r="I15" i="8" l="1"/>
  <c r="I32" i="8" s="1"/>
  <c r="G32" i="8"/>
  <c r="G35" i="8" s="1"/>
  <c r="G18" i="9"/>
  <c r="K5" i="9"/>
  <c r="K6" i="9"/>
  <c r="K7" i="9"/>
  <c r="K8" i="9"/>
  <c r="K9" i="9"/>
  <c r="K11" i="9"/>
  <c r="K12" i="9"/>
  <c r="K13" i="9"/>
  <c r="K14" i="9"/>
  <c r="K15" i="9"/>
  <c r="K16" i="9"/>
  <c r="K17" i="9"/>
  <c r="K4" i="9"/>
  <c r="I18" i="9"/>
  <c r="H18" i="9"/>
  <c r="F5" i="9"/>
  <c r="F6" i="9"/>
  <c r="F7" i="9"/>
  <c r="F8" i="9"/>
  <c r="F9" i="9"/>
  <c r="K10" i="9"/>
  <c r="F12" i="9"/>
  <c r="F13" i="9"/>
  <c r="F14" i="9"/>
  <c r="F15" i="9"/>
  <c r="F16" i="9"/>
  <c r="F18" i="9"/>
  <c r="F4" i="9"/>
  <c r="D18" i="9"/>
  <c r="K18" i="9" l="1"/>
  <c r="D32" i="8"/>
  <c r="E32" i="8"/>
  <c r="C32" i="8"/>
  <c r="E35" i="8" l="1"/>
  <c r="C24" i="4"/>
  <c r="D23" i="6"/>
  <c r="D8" i="6"/>
  <c r="C12" i="6"/>
  <c r="C23" i="6" s="1"/>
  <c r="C8" i="6"/>
  <c r="D26" i="6" l="1"/>
  <c r="C40" i="3"/>
  <c r="C9" i="5"/>
  <c r="C27" i="4"/>
  <c r="C16" i="3" l="1"/>
</calcChain>
</file>

<file path=xl/comments1.xml><?xml version="1.0" encoding="utf-8"?>
<comments xmlns="http://schemas.openxmlformats.org/spreadsheetml/2006/main">
  <authors>
    <author>Пользователь</author>
  </authors>
  <commentList>
    <comment ref="D34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75-0.240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46-200 гр</t>
        </r>
      </text>
    </comment>
  </commentList>
</comments>
</file>

<file path=xl/comments2.xml><?xml version="1.0" encoding="utf-8"?>
<comments xmlns="http://schemas.openxmlformats.org/spreadsheetml/2006/main">
  <authors>
    <author>Пользователь</author>
  </authors>
  <commentList>
    <comment ref="K27" authorId="0" shapeId="0">
      <text>
        <r>
          <rPr>
            <b/>
            <sz val="9"/>
            <color indexed="81"/>
            <rFont val="Tahoma"/>
            <charset val="1"/>
          </rPr>
          <t>Пользователь:</t>
        </r>
        <r>
          <rPr>
            <sz val="9"/>
            <color indexed="81"/>
            <rFont val="Tahoma"/>
            <charset val="1"/>
          </rPr>
          <t xml:space="preserve">
пакеты купил Улук</t>
        </r>
      </text>
    </comment>
  </commentList>
</comments>
</file>

<file path=xl/sharedStrings.xml><?xml version="1.0" encoding="utf-8"?>
<sst xmlns="http://schemas.openxmlformats.org/spreadsheetml/2006/main" count="316" uniqueCount="221">
  <si>
    <t>итого</t>
  </si>
  <si>
    <t>март</t>
  </si>
  <si>
    <t>выручка</t>
  </si>
  <si>
    <t>скидки</t>
  </si>
  <si>
    <t>зарплата</t>
  </si>
  <si>
    <t>апрель</t>
  </si>
  <si>
    <t>реклама</t>
  </si>
  <si>
    <t>прибыль</t>
  </si>
  <si>
    <t>продажи</t>
  </si>
  <si>
    <t>снижение</t>
  </si>
  <si>
    <t>тонус</t>
  </si>
  <si>
    <t>набор</t>
  </si>
  <si>
    <t>с 18-30</t>
  </si>
  <si>
    <t>АПРЕЛЬ</t>
  </si>
  <si>
    <t>ПРИХОД</t>
  </si>
  <si>
    <t>от реализации сетов</t>
  </si>
  <si>
    <t>РАСХОД</t>
  </si>
  <si>
    <t>в подотчет</t>
  </si>
  <si>
    <t>ОСТАТОК</t>
  </si>
  <si>
    <t>МАРТ</t>
  </si>
  <si>
    <t>АТАЙ</t>
  </si>
  <si>
    <t xml:space="preserve">ИТОГО </t>
  </si>
  <si>
    <t>НАЗГУЛЬ</t>
  </si>
  <si>
    <t>от учредителей в т.ч.</t>
  </si>
  <si>
    <t>скидка</t>
  </si>
  <si>
    <t>=</t>
  </si>
  <si>
    <t>факт</t>
  </si>
  <si>
    <t>закуп</t>
  </si>
  <si>
    <t>Атай</t>
  </si>
  <si>
    <t>полигр услуги</t>
  </si>
  <si>
    <t>канцтовары</t>
  </si>
  <si>
    <t>расходы</t>
  </si>
  <si>
    <t>прочие расходы в т.ч.</t>
  </si>
  <si>
    <t>бензин</t>
  </si>
  <si>
    <t>сот связь</t>
  </si>
  <si>
    <t>удлинитель</t>
  </si>
  <si>
    <t>закупупаковки</t>
  </si>
  <si>
    <t>товары м-мойка</t>
  </si>
  <si>
    <t>закуп  продукты</t>
  </si>
  <si>
    <t>МБП- соковыж.</t>
  </si>
  <si>
    <t>ПОНЕДЕЛЬНИК</t>
  </si>
  <si>
    <t>ВТОРНИК</t>
  </si>
  <si>
    <t>СРЕДА</t>
  </si>
  <si>
    <t>ЧЕТВЕРГ</t>
  </si>
  <si>
    <t>ПЯТНИЦА</t>
  </si>
  <si>
    <t>СУББОТА</t>
  </si>
  <si>
    <t>СНИЖЕНИЕ</t>
  </si>
  <si>
    <t>ТОНУС</t>
  </si>
  <si>
    <t>НАБОР</t>
  </si>
  <si>
    <t>ВЫПУСК ПРОДУКЦИИ      С</t>
  </si>
  <si>
    <t>________________________________________</t>
  </si>
  <si>
    <t>ОБЕДЫ</t>
  </si>
  <si>
    <t>ПОВАР</t>
  </si>
  <si>
    <t>по отчету</t>
  </si>
  <si>
    <t>сдано</t>
  </si>
  <si>
    <t>Администратор</t>
  </si>
  <si>
    <t>Назгуль</t>
  </si>
  <si>
    <t>Айжан</t>
  </si>
  <si>
    <t>начисл.</t>
  </si>
  <si>
    <t>выдано</t>
  </si>
  <si>
    <t>остаток</t>
  </si>
  <si>
    <t>Управляющий</t>
  </si>
  <si>
    <t>Диетолог</t>
  </si>
  <si>
    <t>Дарья</t>
  </si>
  <si>
    <t>Бухгалтер</t>
  </si>
  <si>
    <t>Маххабат</t>
  </si>
  <si>
    <t>Повар</t>
  </si>
  <si>
    <t>Жора</t>
  </si>
  <si>
    <t>Оксана</t>
  </si>
  <si>
    <t>Юля</t>
  </si>
  <si>
    <t>01.05.19.</t>
  </si>
  <si>
    <t>01.04.19.</t>
  </si>
  <si>
    <t>Логист</t>
  </si>
  <si>
    <t>Улукбек</t>
  </si>
  <si>
    <t>Смм</t>
  </si>
  <si>
    <t>02.04.</t>
  </si>
  <si>
    <t>15.04.</t>
  </si>
  <si>
    <t xml:space="preserve"> Исаков Бакыт</t>
  </si>
  <si>
    <t>Исабеков А.</t>
  </si>
  <si>
    <t>Динара</t>
  </si>
  <si>
    <t>НАКЛАДНАЯ НА СПИСАНИЕ</t>
  </si>
  <si>
    <t>№п/п</t>
  </si>
  <si>
    <t>наименование</t>
  </si>
  <si>
    <t>к-во</t>
  </si>
  <si>
    <t>пакеты большие</t>
  </si>
  <si>
    <t>пакеты маленькие</t>
  </si>
  <si>
    <t>контейнера круг бол.</t>
  </si>
  <si>
    <t>контейнера круг мал.</t>
  </si>
  <si>
    <t>контейнера прямоуг. 2-е</t>
  </si>
  <si>
    <t>контейнера черные</t>
  </si>
  <si>
    <t>соусницы</t>
  </si>
  <si>
    <t>бутылка 1л</t>
  </si>
  <si>
    <t>бутылка 0,3</t>
  </si>
  <si>
    <t>вилка+ложка</t>
  </si>
  <si>
    <t>В</t>
  </si>
  <si>
    <t>—</t>
  </si>
  <si>
    <t>выручка от продаж.</t>
  </si>
  <si>
    <t>Рн</t>
  </si>
  <si>
    <t>объем реализации в натуральном выражении.</t>
  </si>
  <si>
    <t>Зпер</t>
  </si>
  <si>
    <t>переменные затраты.</t>
  </si>
  <si>
    <t>Зпост</t>
  </si>
  <si>
    <t>постоянные затраты.</t>
  </si>
  <si>
    <t>Ц</t>
  </si>
  <si>
    <t>цена за шт.</t>
  </si>
  <si>
    <t>ЗСпер</t>
  </si>
  <si>
    <t>средние переменные затраты (на единицу продукции).</t>
  </si>
  <si>
    <t>Тбд</t>
  </si>
  <si>
    <t>точка безубыточности в денежном выражении.</t>
  </si>
  <si>
    <t>Тбн</t>
  </si>
  <si>
    <t>точка безубыточности в натуральном выражении.</t>
  </si>
  <si>
    <t>Формула расчета точки безубыточности в денежном выражении:</t>
  </si>
  <si>
    <t>(в рублях, долларах и т.п.)</t>
  </si>
  <si>
    <t>Тбд = В*Зпост/(В - Зпер)</t>
  </si>
  <si>
    <t>Формула расчета точки безубыточности в натуральном выражении:</t>
  </si>
  <si>
    <t>(в штуках, килограммах, метрах и т.п.)</t>
  </si>
  <si>
    <t>Тбн = Зпост / (Ц - ЗСпер)</t>
  </si>
  <si>
    <t>затраты постоянные</t>
  </si>
  <si>
    <t>патент</t>
  </si>
  <si>
    <t>соцфонд</t>
  </si>
  <si>
    <t>затраты переменные</t>
  </si>
  <si>
    <t>продукты</t>
  </si>
  <si>
    <t>упаковка</t>
  </si>
  <si>
    <t>м/м</t>
  </si>
  <si>
    <t>контейнера прямоуг.</t>
  </si>
  <si>
    <t>июнь  2019.</t>
  </si>
  <si>
    <t>намба</t>
  </si>
  <si>
    <t>отчет назгуль</t>
  </si>
  <si>
    <t>чейнж</t>
  </si>
  <si>
    <t>айдар</t>
  </si>
  <si>
    <t>гали</t>
  </si>
  <si>
    <t>урмат</t>
  </si>
  <si>
    <t>оля</t>
  </si>
  <si>
    <t>илья</t>
  </si>
  <si>
    <t>улук</t>
  </si>
  <si>
    <t>наргиза</t>
  </si>
  <si>
    <t>сумма</t>
  </si>
  <si>
    <t>в кассу назгуль</t>
  </si>
  <si>
    <t>в кассе</t>
  </si>
  <si>
    <t>02.04.2019.</t>
  </si>
  <si>
    <t>долг</t>
  </si>
  <si>
    <t>оплата</t>
  </si>
  <si>
    <t>03.04.2019.</t>
  </si>
  <si>
    <t>05.04.2019.</t>
  </si>
  <si>
    <t>07.04.2019.</t>
  </si>
  <si>
    <t>09.04.2019.</t>
  </si>
  <si>
    <t>10.04.2019.</t>
  </si>
  <si>
    <t>11.04.2019.</t>
  </si>
  <si>
    <t>14.04.2019.</t>
  </si>
  <si>
    <t>16.04.2019.</t>
  </si>
  <si>
    <t>17.04.2019.</t>
  </si>
  <si>
    <t>19.04.2019.</t>
  </si>
  <si>
    <t>посчитан долг не правильно</t>
  </si>
  <si>
    <t>у вас 34317</t>
  </si>
  <si>
    <t>1887 разница</t>
  </si>
  <si>
    <t>20.04.2019.</t>
  </si>
  <si>
    <t>21.04.2019.</t>
  </si>
  <si>
    <t>23.04.2019.</t>
  </si>
  <si>
    <t>24.04.2019.</t>
  </si>
  <si>
    <t>25.04.2019.</t>
  </si>
  <si>
    <t>26.04.2019.</t>
  </si>
  <si>
    <t>30.04.2019.</t>
  </si>
  <si>
    <t>02.05.2019.</t>
  </si>
  <si>
    <t>05.05.2019.</t>
  </si>
  <si>
    <t>08.05.2019.</t>
  </si>
  <si>
    <t>12.05.2019.</t>
  </si>
  <si>
    <t>15.05.2019.</t>
  </si>
  <si>
    <t>16.05.2019.</t>
  </si>
  <si>
    <t>долг не правильно посчитан  на 450 сом у вас больше</t>
  </si>
  <si>
    <t>24.05.2019.</t>
  </si>
  <si>
    <t>помидоры посчитаны по 475 сом нужно по 75</t>
  </si>
  <si>
    <t>26.05.2019.</t>
  </si>
  <si>
    <t>29.05.2019.</t>
  </si>
  <si>
    <t>Азим</t>
  </si>
  <si>
    <t>01.04.</t>
  </si>
  <si>
    <t>Бакай</t>
  </si>
  <si>
    <t>Азамат</t>
  </si>
  <si>
    <t>ИТОГО</t>
  </si>
  <si>
    <t>ДОСТАВКА</t>
  </si>
  <si>
    <t>СДАЮТ</t>
  </si>
  <si>
    <t>03.04.</t>
  </si>
  <si>
    <t>Руслан</t>
  </si>
  <si>
    <t>04.04.</t>
  </si>
  <si>
    <t>05.04.</t>
  </si>
  <si>
    <t>Улан</t>
  </si>
  <si>
    <t>06.04.</t>
  </si>
  <si>
    <t>08.04.</t>
  </si>
  <si>
    <t>Асель</t>
  </si>
  <si>
    <t>Алибек</t>
  </si>
  <si>
    <t>Сейтек</t>
  </si>
  <si>
    <t>09.04.</t>
  </si>
  <si>
    <t>Ислам</t>
  </si>
  <si>
    <t>жамиля</t>
  </si>
  <si>
    <t>не сдано</t>
  </si>
  <si>
    <t>10.04.</t>
  </si>
  <si>
    <t>айжан</t>
  </si>
  <si>
    <t>11.04.</t>
  </si>
  <si>
    <t>борно</t>
  </si>
  <si>
    <t>самвел</t>
  </si>
  <si>
    <t>12.04.</t>
  </si>
  <si>
    <t>надира</t>
  </si>
  <si>
    <t>девочки считали</t>
  </si>
  <si>
    <t>май</t>
  </si>
  <si>
    <t>доставка</t>
  </si>
  <si>
    <t>должен сдать</t>
  </si>
  <si>
    <t>алибек</t>
  </si>
  <si>
    <t>02.05.</t>
  </si>
  <si>
    <t>бабур</t>
  </si>
  <si>
    <t>сара</t>
  </si>
  <si>
    <t>сдать</t>
  </si>
  <si>
    <t>01.05.</t>
  </si>
  <si>
    <t xml:space="preserve">айдар </t>
  </si>
  <si>
    <t>тина</t>
  </si>
  <si>
    <t>03.05.</t>
  </si>
  <si>
    <t>04.05.</t>
  </si>
  <si>
    <t>бакай</t>
  </si>
  <si>
    <t>чынгыз</t>
  </si>
  <si>
    <t>эдиль</t>
  </si>
  <si>
    <t>06.05.</t>
  </si>
  <si>
    <t>07.05.</t>
  </si>
  <si>
    <t>ъъ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</si>
</sst>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 Cyr"/>
      <charset val="204"/>
    </font>
    <font>
      <b/>
      <sz val="10"/>
      <name val="Arial Cyr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6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rgb="FF000000"/>
      <name val="Verdana"/>
      <family val="2"/>
      <charset val="204"/>
    </font>
    <font>
      <b/>
      <sz val="12"/>
      <color rgb="FF0000FF"/>
      <name val="Verdana"/>
      <family val="2"/>
      <charset val="204"/>
    </font>
    <font>
      <b/>
      <sz val="12"/>
      <name val="Arial Cyr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7" fontId="1" fillId="0" borderId="0" xfId="0" applyNumberFormat="1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9" fillId="0" borderId="1" xfId="0" applyFont="1" applyBorder="1"/>
    <xf numFmtId="0" fontId="0" fillId="2" borderId="0" xfId="0" applyFill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9"/>
  <sheetViews>
    <sheetView topLeftCell="A34" workbookViewId="0">
      <selection activeCell="H45" sqref="H45"/>
    </sheetView>
  </sheetViews>
  <sheetFormatPr defaultRowHeight="12.75" x14ac:dyDescent="0.2"/>
  <cols>
    <col min="1" max="1" width="10.140625" bestFit="1" customWidth="1"/>
    <col min="2" max="2" width="23.5703125" customWidth="1"/>
    <col min="3" max="3" width="10.85546875" customWidth="1"/>
    <col min="7" max="7" width="18.5703125" customWidth="1"/>
    <col min="12" max="12" width="45.5703125" customWidth="1"/>
  </cols>
  <sheetData>
    <row r="2" spans="1:15" ht="21" x14ac:dyDescent="0.2">
      <c r="B2" s="1" t="s">
        <v>1</v>
      </c>
    </row>
    <row r="3" spans="1:15" ht="15" x14ac:dyDescent="0.2">
      <c r="B3" s="2"/>
      <c r="C3" s="5"/>
      <c r="D3" s="5"/>
      <c r="E3" s="5"/>
      <c r="G3" s="2"/>
      <c r="H3" s="5"/>
      <c r="I3" s="5"/>
      <c r="J3" s="5"/>
      <c r="L3" s="2"/>
      <c r="M3" s="5"/>
      <c r="N3" s="5"/>
      <c r="O3" s="5"/>
    </row>
    <row r="4" spans="1:15" ht="15" x14ac:dyDescent="0.2">
      <c r="A4" s="9">
        <v>43531</v>
      </c>
      <c r="B4" s="3"/>
      <c r="C4">
        <v>14668.25</v>
      </c>
      <c r="E4" s="5"/>
      <c r="G4" s="3"/>
      <c r="J4" s="5"/>
      <c r="L4" s="3"/>
      <c r="O4" s="5"/>
    </row>
    <row r="5" spans="1:15" ht="15" x14ac:dyDescent="0.2">
      <c r="A5" s="9">
        <v>43539</v>
      </c>
      <c r="B5" s="3"/>
      <c r="C5">
        <v>3154.75</v>
      </c>
      <c r="E5" s="5"/>
      <c r="G5" s="3"/>
      <c r="J5" s="5"/>
      <c r="L5" s="3"/>
      <c r="O5" s="5"/>
    </row>
    <row r="6" spans="1:15" ht="15" x14ac:dyDescent="0.2">
      <c r="A6" s="9">
        <v>43541</v>
      </c>
      <c r="B6" s="3"/>
      <c r="C6">
        <v>12467.3</v>
      </c>
      <c r="G6" s="3"/>
      <c r="L6" s="3"/>
    </row>
    <row r="7" spans="1:15" ht="15" x14ac:dyDescent="0.2">
      <c r="A7" s="9">
        <v>43543</v>
      </c>
      <c r="B7" s="2"/>
      <c r="C7">
        <v>11927.7</v>
      </c>
      <c r="G7" s="3"/>
      <c r="L7" s="2"/>
    </row>
    <row r="8" spans="1:15" ht="15" x14ac:dyDescent="0.2">
      <c r="A8" s="9">
        <v>43544</v>
      </c>
      <c r="B8" s="3"/>
      <c r="C8">
        <v>8245.2199999999993</v>
      </c>
      <c r="G8" s="2"/>
      <c r="L8" s="3"/>
    </row>
    <row r="9" spans="1:15" ht="15" x14ac:dyDescent="0.2">
      <c r="A9" s="9">
        <v>43545</v>
      </c>
      <c r="B9" s="3"/>
      <c r="C9">
        <v>2718</v>
      </c>
      <c r="G9" s="3"/>
      <c r="L9" s="3"/>
    </row>
    <row r="10" spans="1:15" ht="15" x14ac:dyDescent="0.2">
      <c r="A10" s="9">
        <v>43546</v>
      </c>
      <c r="B10" s="3"/>
      <c r="C10">
        <v>2040.2</v>
      </c>
      <c r="G10" s="3"/>
      <c r="L10" s="3"/>
    </row>
    <row r="11" spans="1:15" ht="15" x14ac:dyDescent="0.2">
      <c r="A11" s="9">
        <v>43548</v>
      </c>
      <c r="B11" s="3"/>
      <c r="C11">
        <v>3089.85</v>
      </c>
      <c r="G11" s="3"/>
      <c r="L11" s="3"/>
    </row>
    <row r="12" spans="1:15" ht="15" x14ac:dyDescent="0.2">
      <c r="A12" s="9">
        <v>43550</v>
      </c>
      <c r="B12" s="3"/>
      <c r="C12">
        <v>6477.05</v>
      </c>
      <c r="G12" s="3"/>
      <c r="L12" s="3"/>
    </row>
    <row r="13" spans="1:15" ht="15" x14ac:dyDescent="0.2">
      <c r="A13" s="9">
        <v>43551</v>
      </c>
      <c r="B13" s="3"/>
      <c r="C13">
        <v>2515</v>
      </c>
      <c r="G13" s="3"/>
      <c r="L13" s="3"/>
      <c r="O13" s="5"/>
    </row>
    <row r="14" spans="1:15" ht="15" x14ac:dyDescent="0.2">
      <c r="A14" s="9">
        <v>43552</v>
      </c>
      <c r="B14" s="3"/>
      <c r="C14">
        <v>4299.7</v>
      </c>
      <c r="G14" s="3"/>
      <c r="L14" s="2"/>
    </row>
    <row r="15" spans="1:15" ht="15" x14ac:dyDescent="0.2">
      <c r="A15" s="9">
        <v>43555</v>
      </c>
      <c r="B15" s="3"/>
      <c r="C15">
        <v>4982.75</v>
      </c>
      <c r="G15" s="3"/>
      <c r="J15" s="5"/>
      <c r="L15" s="3"/>
    </row>
    <row r="16" spans="1:15" ht="15" x14ac:dyDescent="0.2">
      <c r="A16" t="s">
        <v>0</v>
      </c>
      <c r="B16" s="3"/>
      <c r="C16" s="5">
        <f>SUM(C4:C15)</f>
        <v>76585.77</v>
      </c>
      <c r="G16" s="2"/>
      <c r="L16" s="3"/>
    </row>
    <row r="17" spans="1:15" ht="15" x14ac:dyDescent="0.2">
      <c r="B17" s="3"/>
      <c r="G17" s="3"/>
      <c r="L17" s="3"/>
    </row>
    <row r="18" spans="1:15" ht="15" x14ac:dyDescent="0.2">
      <c r="B18" s="10" t="s">
        <v>13</v>
      </c>
      <c r="G18" s="3"/>
      <c r="L18" s="3"/>
    </row>
    <row r="19" spans="1:15" ht="15" x14ac:dyDescent="0.2">
      <c r="B19" s="3"/>
      <c r="E19" s="5"/>
      <c r="G19" s="3"/>
      <c r="L19" s="3"/>
    </row>
    <row r="20" spans="1:15" ht="15" x14ac:dyDescent="0.2">
      <c r="A20" s="9">
        <v>43557</v>
      </c>
      <c r="B20" s="2"/>
      <c r="C20">
        <v>5809.25</v>
      </c>
      <c r="G20" s="3"/>
      <c r="L20" s="3"/>
    </row>
    <row r="21" spans="1:15" ht="15" x14ac:dyDescent="0.2">
      <c r="A21" s="9">
        <v>43558</v>
      </c>
      <c r="B21" s="3"/>
      <c r="C21">
        <v>1799.25</v>
      </c>
      <c r="G21" s="3"/>
      <c r="L21" s="3"/>
    </row>
    <row r="22" spans="1:15" ht="15" x14ac:dyDescent="0.2">
      <c r="A22" s="9">
        <v>43560</v>
      </c>
      <c r="B22" s="3"/>
      <c r="C22">
        <v>4277.5200000000004</v>
      </c>
      <c r="G22" s="3"/>
      <c r="J22" s="5"/>
      <c r="L22" s="3"/>
    </row>
    <row r="23" spans="1:15" ht="15" x14ac:dyDescent="0.2">
      <c r="A23" s="9">
        <v>43562</v>
      </c>
      <c r="B23" s="3"/>
      <c r="C23">
        <v>5463.9</v>
      </c>
      <c r="G23" s="2"/>
      <c r="L23" s="3"/>
      <c r="O23" s="5"/>
    </row>
    <row r="24" spans="1:15" ht="15" x14ac:dyDescent="0.2">
      <c r="A24" s="9">
        <v>43564</v>
      </c>
      <c r="B24" s="3"/>
      <c r="C24">
        <v>14062.25</v>
      </c>
      <c r="G24" s="3"/>
      <c r="L24" s="2"/>
    </row>
    <row r="25" spans="1:15" ht="15" x14ac:dyDescent="0.2">
      <c r="A25" s="9">
        <v>43565</v>
      </c>
      <c r="B25" s="3"/>
      <c r="C25">
        <v>8630.15</v>
      </c>
      <c r="G25" s="3"/>
      <c r="L25" s="3"/>
    </row>
    <row r="26" spans="1:15" ht="15" x14ac:dyDescent="0.2">
      <c r="A26" s="9">
        <v>43566</v>
      </c>
      <c r="B26" s="3"/>
      <c r="C26">
        <v>4271</v>
      </c>
      <c r="G26" s="3"/>
      <c r="L26" s="3"/>
    </row>
    <row r="27" spans="1:15" ht="15" x14ac:dyDescent="0.2">
      <c r="A27" s="9">
        <v>43569</v>
      </c>
      <c r="B27" s="3"/>
      <c r="C27">
        <v>11691.67</v>
      </c>
      <c r="G27" s="3"/>
      <c r="L27" s="3"/>
    </row>
    <row r="28" spans="1:15" ht="15" x14ac:dyDescent="0.2">
      <c r="A28" s="9">
        <v>43571</v>
      </c>
      <c r="B28" s="3"/>
      <c r="C28">
        <v>8883.7000000000007</v>
      </c>
      <c r="G28" s="3"/>
      <c r="L28" s="3"/>
    </row>
    <row r="29" spans="1:15" ht="15" x14ac:dyDescent="0.2">
      <c r="A29" s="9">
        <v>43572</v>
      </c>
      <c r="B29" s="3"/>
      <c r="C29">
        <v>7000.45</v>
      </c>
      <c r="E29" s="5"/>
      <c r="G29" s="3"/>
      <c r="L29" s="3"/>
      <c r="O29" s="5"/>
    </row>
    <row r="30" spans="1:15" ht="15" x14ac:dyDescent="0.2">
      <c r="A30" s="9">
        <v>43574</v>
      </c>
      <c r="B30" s="2"/>
      <c r="C30">
        <v>5415.68</v>
      </c>
      <c r="G30" s="3"/>
      <c r="L30" s="3"/>
    </row>
    <row r="31" spans="1:15" ht="15" x14ac:dyDescent="0.2">
      <c r="A31" s="9">
        <v>43575</v>
      </c>
      <c r="B31" s="3"/>
      <c r="C31">
        <v>5250</v>
      </c>
      <c r="G31" s="6"/>
      <c r="J31" s="5"/>
      <c r="L31" s="3"/>
    </row>
    <row r="32" spans="1:15" ht="15" x14ac:dyDescent="0.2">
      <c r="A32" s="9">
        <v>43576</v>
      </c>
      <c r="B32" s="3"/>
      <c r="C32">
        <v>7020.8</v>
      </c>
      <c r="G32" s="4"/>
      <c r="L32" s="4"/>
    </row>
    <row r="33" spans="1:15" ht="15" x14ac:dyDescent="0.2">
      <c r="A33" s="9">
        <v>43578</v>
      </c>
      <c r="B33" s="3"/>
      <c r="C33">
        <v>2976.3</v>
      </c>
    </row>
    <row r="34" spans="1:15" ht="15" x14ac:dyDescent="0.2">
      <c r="A34" s="9">
        <v>43579</v>
      </c>
      <c r="B34" s="3"/>
      <c r="C34">
        <v>3153.5</v>
      </c>
    </row>
    <row r="35" spans="1:15" ht="15" x14ac:dyDescent="0.2">
      <c r="A35" s="9">
        <v>43580</v>
      </c>
      <c r="B35" s="3"/>
      <c r="C35">
        <v>6320.85</v>
      </c>
    </row>
    <row r="36" spans="1:15" ht="15" x14ac:dyDescent="0.2">
      <c r="A36" s="9">
        <v>43581</v>
      </c>
      <c r="B36" s="3"/>
      <c r="C36">
        <v>2150</v>
      </c>
    </row>
    <row r="37" spans="1:15" ht="15" x14ac:dyDescent="0.2">
      <c r="A37" s="9">
        <v>43585</v>
      </c>
      <c r="B37" s="3"/>
      <c r="C37">
        <v>11230.8</v>
      </c>
    </row>
    <row r="38" spans="1:15" ht="15" x14ac:dyDescent="0.2">
      <c r="B38" s="3"/>
    </row>
    <row r="39" spans="1:15" ht="15" x14ac:dyDescent="0.2">
      <c r="B39" s="3"/>
    </row>
    <row r="40" spans="1:15" ht="15" x14ac:dyDescent="0.2">
      <c r="A40" t="s">
        <v>0</v>
      </c>
      <c r="B40" s="3"/>
      <c r="C40" s="5">
        <f>SUM(C20:C39)</f>
        <v>115407.07000000002</v>
      </c>
      <c r="E40" s="5"/>
    </row>
    <row r="41" spans="1:15" ht="15" x14ac:dyDescent="0.2">
      <c r="B41" s="3"/>
    </row>
    <row r="42" spans="1:15" ht="15" x14ac:dyDescent="0.2">
      <c r="B42" s="3"/>
      <c r="E42" s="5"/>
      <c r="J42" s="5"/>
      <c r="O42" s="5"/>
    </row>
    <row r="43" spans="1:15" ht="15" x14ac:dyDescent="0.2">
      <c r="B43" s="3"/>
    </row>
    <row r="44" spans="1:15" ht="15" x14ac:dyDescent="0.2">
      <c r="B44" s="3"/>
      <c r="G44" s="3"/>
      <c r="L44" s="3"/>
    </row>
    <row r="45" spans="1:15" ht="15" x14ac:dyDescent="0.2">
      <c r="B45" s="3"/>
      <c r="G45" s="3"/>
      <c r="L45" s="3"/>
    </row>
    <row r="46" spans="1:15" ht="15" x14ac:dyDescent="0.2">
      <c r="B46" s="3"/>
      <c r="G46" s="3"/>
      <c r="L46" s="3"/>
    </row>
    <row r="47" spans="1:15" ht="15" x14ac:dyDescent="0.2">
      <c r="B47" s="3"/>
    </row>
    <row r="48" spans="1:15" ht="15" x14ac:dyDescent="0.2">
      <c r="B48" s="3"/>
      <c r="E48" s="5"/>
      <c r="J48" s="5"/>
      <c r="O48" s="5"/>
    </row>
    <row r="49" spans="2:2" ht="15" x14ac:dyDescent="0.2">
      <c r="B49" s="3"/>
    </row>
    <row r="50" spans="2:2" ht="15" x14ac:dyDescent="0.2">
      <c r="B50" s="3"/>
    </row>
    <row r="51" spans="2:2" ht="15" x14ac:dyDescent="0.2">
      <c r="B51" s="3"/>
    </row>
    <row r="52" spans="2:2" ht="15" x14ac:dyDescent="0.2">
      <c r="B52" s="3"/>
    </row>
    <row r="53" spans="2:2" ht="15" x14ac:dyDescent="0.2">
      <c r="B53" s="2"/>
    </row>
    <row r="54" spans="2:2" ht="15" x14ac:dyDescent="0.2">
      <c r="B54" s="3"/>
    </row>
    <row r="55" spans="2:2" ht="15" x14ac:dyDescent="0.2">
      <c r="B55" s="3"/>
    </row>
    <row r="56" spans="2:2" ht="15" x14ac:dyDescent="0.2">
      <c r="B56" s="3"/>
    </row>
    <row r="57" spans="2:2" ht="15" x14ac:dyDescent="0.2">
      <c r="B57" s="2"/>
    </row>
    <row r="58" spans="2:2" ht="15" x14ac:dyDescent="0.2">
      <c r="B58" s="3"/>
    </row>
    <row r="59" spans="2:2" ht="15" x14ac:dyDescent="0.2">
      <c r="B59" s="3"/>
    </row>
    <row r="60" spans="2:2" ht="15" x14ac:dyDescent="0.2">
      <c r="B60" s="3"/>
    </row>
    <row r="61" spans="2:2" ht="15" x14ac:dyDescent="0.2">
      <c r="B61" s="3"/>
    </row>
    <row r="62" spans="2:2" ht="15" x14ac:dyDescent="0.2">
      <c r="B62" s="3"/>
    </row>
    <row r="63" spans="2:2" ht="15" x14ac:dyDescent="0.2">
      <c r="B63" s="3"/>
    </row>
    <row r="64" spans="2:2" ht="15" x14ac:dyDescent="0.2">
      <c r="B64" s="3"/>
    </row>
    <row r="65" spans="2:2" ht="15" x14ac:dyDescent="0.2">
      <c r="B65" s="2"/>
    </row>
    <row r="66" spans="2:2" ht="15" x14ac:dyDescent="0.2">
      <c r="B66" s="3"/>
    </row>
    <row r="67" spans="2:2" ht="15" x14ac:dyDescent="0.2">
      <c r="B67" s="3"/>
    </row>
    <row r="68" spans="2:2" ht="15" x14ac:dyDescent="0.2">
      <c r="B68" s="3"/>
    </row>
    <row r="69" spans="2:2" ht="15" x14ac:dyDescent="0.2">
      <c r="B69" s="3"/>
    </row>
    <row r="70" spans="2:2" ht="15" x14ac:dyDescent="0.2">
      <c r="B70" s="3"/>
    </row>
    <row r="71" spans="2:2" ht="15" x14ac:dyDescent="0.2">
      <c r="B71" s="3"/>
    </row>
    <row r="72" spans="2:2" ht="15" x14ac:dyDescent="0.2">
      <c r="B72" s="2"/>
    </row>
    <row r="73" spans="2:2" ht="15" x14ac:dyDescent="0.2">
      <c r="B73" s="3"/>
    </row>
    <row r="74" spans="2:2" ht="15" x14ac:dyDescent="0.2">
      <c r="B74" s="3"/>
    </row>
    <row r="75" spans="2:2" ht="15" x14ac:dyDescent="0.2">
      <c r="B75" s="3"/>
    </row>
    <row r="76" spans="2:2" ht="15" x14ac:dyDescent="0.2">
      <c r="B76" s="3"/>
    </row>
    <row r="77" spans="2:2" ht="15" x14ac:dyDescent="0.2">
      <c r="B77" s="3"/>
    </row>
    <row r="78" spans="2:2" ht="15" x14ac:dyDescent="0.2">
      <c r="B78" s="3"/>
    </row>
    <row r="79" spans="2:2" ht="15" x14ac:dyDescent="0.2">
      <c r="B79" s="3"/>
    </row>
    <row r="80" spans="2:2" ht="15" x14ac:dyDescent="0.2">
      <c r="B80" s="4"/>
    </row>
    <row r="81" spans="2:2" ht="15" x14ac:dyDescent="0.2">
      <c r="B81" s="4"/>
    </row>
    <row r="82" spans="2:2" ht="15" x14ac:dyDescent="0.2">
      <c r="B82" s="4"/>
    </row>
    <row r="83" spans="2:2" ht="15" x14ac:dyDescent="0.2">
      <c r="B83" s="4"/>
    </row>
    <row r="84" spans="2:2" ht="15" x14ac:dyDescent="0.2">
      <c r="B84" s="4"/>
    </row>
    <row r="85" spans="2:2" ht="15" x14ac:dyDescent="0.2">
      <c r="B85" s="4"/>
    </row>
    <row r="86" spans="2:2" ht="15" x14ac:dyDescent="0.2">
      <c r="B86" s="4"/>
    </row>
    <row r="87" spans="2:2" ht="15" x14ac:dyDescent="0.2">
      <c r="B87" s="4"/>
    </row>
    <row r="88" spans="2:2" ht="15" x14ac:dyDescent="0.2">
      <c r="B88" s="4"/>
    </row>
    <row r="89" spans="2:2" ht="15" x14ac:dyDescent="0.2">
      <c r="B89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59"/>
  <sheetViews>
    <sheetView topLeftCell="B13" workbookViewId="0">
      <selection activeCell="S13" sqref="S13"/>
    </sheetView>
  </sheetViews>
  <sheetFormatPr defaultRowHeight="12.75" x14ac:dyDescent="0.2"/>
  <cols>
    <col min="2" max="2" width="12.5703125" customWidth="1"/>
  </cols>
  <sheetData>
    <row r="1" spans="2:15" x14ac:dyDescent="0.2">
      <c r="K1" t="s">
        <v>54</v>
      </c>
      <c r="N1" t="s">
        <v>54</v>
      </c>
    </row>
    <row r="2" spans="2:15" x14ac:dyDescent="0.2">
      <c r="K2" t="s">
        <v>194</v>
      </c>
      <c r="N2" t="s">
        <v>199</v>
      </c>
    </row>
    <row r="3" spans="2:15" x14ac:dyDescent="0.2">
      <c r="C3" t="s">
        <v>174</v>
      </c>
      <c r="D3" t="s">
        <v>75</v>
      </c>
      <c r="E3" s="21" t="s">
        <v>180</v>
      </c>
      <c r="F3" t="s">
        <v>182</v>
      </c>
      <c r="G3" t="s">
        <v>183</v>
      </c>
      <c r="H3" t="s">
        <v>185</v>
      </c>
      <c r="I3" t="s">
        <v>186</v>
      </c>
      <c r="J3" t="s">
        <v>190</v>
      </c>
      <c r="K3" t="s">
        <v>0</v>
      </c>
      <c r="L3" t="s">
        <v>194</v>
      </c>
      <c r="M3" t="s">
        <v>196</v>
      </c>
      <c r="N3" t="s">
        <v>0</v>
      </c>
      <c r="O3" t="s">
        <v>199</v>
      </c>
    </row>
    <row r="5" spans="2:15" x14ac:dyDescent="0.2">
      <c r="B5" t="s">
        <v>173</v>
      </c>
      <c r="C5">
        <v>1400</v>
      </c>
    </row>
    <row r="6" spans="2:15" x14ac:dyDescent="0.2">
      <c r="B6" t="s">
        <v>175</v>
      </c>
      <c r="C6">
        <v>800</v>
      </c>
      <c r="E6">
        <v>800</v>
      </c>
      <c r="F6">
        <v>800</v>
      </c>
      <c r="G6">
        <v>800</v>
      </c>
      <c r="H6">
        <v>800</v>
      </c>
    </row>
    <row r="7" spans="2:15" x14ac:dyDescent="0.2">
      <c r="B7" t="s">
        <v>176</v>
      </c>
      <c r="C7">
        <v>700</v>
      </c>
      <c r="I7">
        <v>700</v>
      </c>
      <c r="J7">
        <v>700</v>
      </c>
      <c r="M7">
        <v>700</v>
      </c>
      <c r="O7">
        <v>700</v>
      </c>
    </row>
    <row r="8" spans="2:15" x14ac:dyDescent="0.2">
      <c r="B8" t="s">
        <v>175</v>
      </c>
      <c r="D8">
        <v>800</v>
      </c>
      <c r="J8">
        <v>800</v>
      </c>
      <c r="L8">
        <v>800</v>
      </c>
      <c r="M8">
        <v>800</v>
      </c>
      <c r="O8">
        <v>800</v>
      </c>
    </row>
    <row r="9" spans="2:15" x14ac:dyDescent="0.2">
      <c r="B9" t="s">
        <v>181</v>
      </c>
      <c r="M9">
        <v>3425</v>
      </c>
    </row>
    <row r="10" spans="2:15" x14ac:dyDescent="0.2">
      <c r="B10" t="s">
        <v>69</v>
      </c>
      <c r="G10">
        <v>800</v>
      </c>
    </row>
    <row r="11" spans="2:15" x14ac:dyDescent="0.2">
      <c r="B11" t="s">
        <v>184</v>
      </c>
      <c r="G11">
        <v>760</v>
      </c>
    </row>
    <row r="12" spans="2:15" x14ac:dyDescent="0.2">
      <c r="B12" t="s">
        <v>187</v>
      </c>
      <c r="I12">
        <v>3906</v>
      </c>
      <c r="J12">
        <v>3906</v>
      </c>
    </row>
    <row r="13" spans="2:15" x14ac:dyDescent="0.2">
      <c r="B13" t="s">
        <v>188</v>
      </c>
      <c r="I13">
        <v>800</v>
      </c>
      <c r="J13">
        <v>1600</v>
      </c>
      <c r="L13">
        <v>800</v>
      </c>
      <c r="M13">
        <v>800</v>
      </c>
      <c r="O13">
        <v>800</v>
      </c>
    </row>
    <row r="14" spans="2:15" x14ac:dyDescent="0.2">
      <c r="B14" t="s">
        <v>189</v>
      </c>
      <c r="I14">
        <v>2100</v>
      </c>
      <c r="J14">
        <v>2100</v>
      </c>
      <c r="L14">
        <v>1400</v>
      </c>
    </row>
    <row r="15" spans="2:15" x14ac:dyDescent="0.2">
      <c r="B15" t="s">
        <v>176</v>
      </c>
      <c r="J15">
        <v>700</v>
      </c>
      <c r="L15">
        <v>700</v>
      </c>
    </row>
    <row r="16" spans="2:15" x14ac:dyDescent="0.2">
      <c r="B16" t="s">
        <v>191</v>
      </c>
      <c r="J16">
        <v>700</v>
      </c>
      <c r="L16">
        <v>1600</v>
      </c>
      <c r="M16">
        <v>700</v>
      </c>
      <c r="O16">
        <v>700</v>
      </c>
    </row>
    <row r="17" spans="2:18" x14ac:dyDescent="0.2">
      <c r="B17" t="s">
        <v>195</v>
      </c>
      <c r="L17">
        <v>4500</v>
      </c>
    </row>
    <row r="18" spans="2:18" x14ac:dyDescent="0.2">
      <c r="B18" t="s">
        <v>197</v>
      </c>
      <c r="M18">
        <v>670</v>
      </c>
    </row>
    <row r="19" spans="2:18" x14ac:dyDescent="0.2">
      <c r="B19" t="s">
        <v>198</v>
      </c>
      <c r="M19">
        <v>4500</v>
      </c>
    </row>
    <row r="20" spans="2:18" x14ac:dyDescent="0.2">
      <c r="B20" t="s">
        <v>200</v>
      </c>
      <c r="O20">
        <v>1400</v>
      </c>
    </row>
    <row r="23" spans="2:18" x14ac:dyDescent="0.2">
      <c r="B23" t="s">
        <v>177</v>
      </c>
      <c r="C23">
        <f t="shared" ref="C23:J23" si="0">SUM(C5:C22)</f>
        <v>2900</v>
      </c>
      <c r="D23">
        <f t="shared" si="0"/>
        <v>800</v>
      </c>
      <c r="E23">
        <f t="shared" si="0"/>
        <v>800</v>
      </c>
      <c r="F23">
        <f t="shared" si="0"/>
        <v>800</v>
      </c>
      <c r="G23">
        <f t="shared" si="0"/>
        <v>2360</v>
      </c>
      <c r="H23">
        <f t="shared" si="0"/>
        <v>800</v>
      </c>
      <c r="I23">
        <f t="shared" si="0"/>
        <v>7506</v>
      </c>
      <c r="J23">
        <f t="shared" si="0"/>
        <v>10506</v>
      </c>
      <c r="K23">
        <f t="shared" ref="K23" si="1">SUM(K5:K22)</f>
        <v>0</v>
      </c>
      <c r="L23">
        <f t="shared" ref="L23" si="2">SUM(L5:L22)</f>
        <v>9800</v>
      </c>
      <c r="M23">
        <f t="shared" ref="M23" si="3">SUM(M5:M22)</f>
        <v>11595</v>
      </c>
      <c r="O23">
        <f>SUM(O7:O22)</f>
        <v>4400</v>
      </c>
    </row>
    <row r="24" spans="2:18" x14ac:dyDescent="0.2">
      <c r="B24" t="s">
        <v>178</v>
      </c>
      <c r="C24">
        <v>400</v>
      </c>
      <c r="D24">
        <v>320</v>
      </c>
      <c r="E24">
        <v>400</v>
      </c>
      <c r="F24">
        <v>560</v>
      </c>
      <c r="G24">
        <v>640</v>
      </c>
      <c r="H24">
        <v>480</v>
      </c>
      <c r="I24">
        <v>780</v>
      </c>
      <c r="J24">
        <v>840</v>
      </c>
      <c r="L24">
        <v>1280</v>
      </c>
      <c r="M24">
        <v>1160</v>
      </c>
      <c r="O24">
        <v>1140</v>
      </c>
    </row>
    <row r="25" spans="2:18" x14ac:dyDescent="0.2">
      <c r="B25" t="s">
        <v>179</v>
      </c>
      <c r="C25" s="5">
        <f>C23-C24</f>
        <v>2500</v>
      </c>
      <c r="D25" s="5">
        <f t="shared" ref="D25:J25" si="4">D23-D24</f>
        <v>480</v>
      </c>
      <c r="E25" s="5">
        <f t="shared" si="4"/>
        <v>400</v>
      </c>
      <c r="F25" s="5">
        <f t="shared" si="4"/>
        <v>240</v>
      </c>
      <c r="G25" s="5">
        <f t="shared" si="4"/>
        <v>1720</v>
      </c>
      <c r="H25" s="5">
        <f t="shared" si="4"/>
        <v>320</v>
      </c>
      <c r="I25" s="5">
        <f t="shared" si="4"/>
        <v>6726</v>
      </c>
      <c r="J25" s="5">
        <f t="shared" si="4"/>
        <v>9666</v>
      </c>
      <c r="K25" s="5">
        <f>SUM(C25:J25)</f>
        <v>22052</v>
      </c>
      <c r="L25" s="5">
        <f>L23-L24</f>
        <v>8520</v>
      </c>
      <c r="M25" s="5">
        <f>M23-M24</f>
        <v>10435</v>
      </c>
      <c r="N25" s="5">
        <f>SUM(L25:M25)</f>
        <v>18955</v>
      </c>
      <c r="O25">
        <f>O23-O24</f>
        <v>3260</v>
      </c>
    </row>
    <row r="26" spans="2:18" x14ac:dyDescent="0.2">
      <c r="K26">
        <v>21687</v>
      </c>
      <c r="N26">
        <v>18955</v>
      </c>
      <c r="O26">
        <v>5000</v>
      </c>
      <c r="R26" t="s">
        <v>220</v>
      </c>
    </row>
    <row r="27" spans="2:18" x14ac:dyDescent="0.2">
      <c r="K27">
        <f>K25-K26</f>
        <v>365</v>
      </c>
      <c r="N27">
        <f>N25-N26</f>
        <v>0</v>
      </c>
      <c r="O27">
        <f>O25-O26</f>
        <v>-1740</v>
      </c>
    </row>
    <row r="28" spans="2:18" x14ac:dyDescent="0.2">
      <c r="B28" t="s">
        <v>192</v>
      </c>
      <c r="C28">
        <v>630</v>
      </c>
      <c r="D28">
        <v>630</v>
      </c>
      <c r="E28">
        <v>630</v>
      </c>
      <c r="K28" s="5">
        <f>SUM(C28:J28)</f>
        <v>1890</v>
      </c>
      <c r="L28" t="s">
        <v>193</v>
      </c>
    </row>
    <row r="29" spans="2:18" x14ac:dyDescent="0.2">
      <c r="K29">
        <f>1890+365</f>
        <v>2255</v>
      </c>
    </row>
    <row r="31" spans="2:18" x14ac:dyDescent="0.2">
      <c r="B31" t="s">
        <v>201</v>
      </c>
    </row>
    <row r="33" spans="2:11" x14ac:dyDescent="0.2">
      <c r="K33" t="s">
        <v>54</v>
      </c>
    </row>
    <row r="34" spans="2:11" x14ac:dyDescent="0.2">
      <c r="K34" t="s">
        <v>194</v>
      </c>
    </row>
    <row r="35" spans="2:11" x14ac:dyDescent="0.2">
      <c r="C35" t="s">
        <v>174</v>
      </c>
      <c r="D35" t="s">
        <v>75</v>
      </c>
      <c r="E35" s="21" t="s">
        <v>180</v>
      </c>
      <c r="F35" t="s">
        <v>182</v>
      </c>
      <c r="G35" t="s">
        <v>183</v>
      </c>
      <c r="H35" t="s">
        <v>185</v>
      </c>
      <c r="I35" t="s">
        <v>186</v>
      </c>
      <c r="J35" t="s">
        <v>190</v>
      </c>
      <c r="K35" t="s">
        <v>0</v>
      </c>
    </row>
    <row r="37" spans="2:11" x14ac:dyDescent="0.2">
      <c r="B37" t="s">
        <v>173</v>
      </c>
      <c r="C37">
        <v>1400</v>
      </c>
    </row>
    <row r="38" spans="2:11" x14ac:dyDescent="0.2">
      <c r="B38" t="s">
        <v>175</v>
      </c>
      <c r="C38">
        <v>800</v>
      </c>
      <c r="E38">
        <v>800</v>
      </c>
      <c r="F38">
        <v>800</v>
      </c>
      <c r="G38">
        <v>800</v>
      </c>
      <c r="H38">
        <v>800</v>
      </c>
    </row>
    <row r="39" spans="2:11" x14ac:dyDescent="0.2">
      <c r="B39" t="s">
        <v>176</v>
      </c>
      <c r="C39">
        <v>700</v>
      </c>
      <c r="I39">
        <v>700</v>
      </c>
    </row>
    <row r="40" spans="2:11" x14ac:dyDescent="0.2">
      <c r="B40" t="s">
        <v>175</v>
      </c>
      <c r="D40">
        <v>800</v>
      </c>
    </row>
    <row r="41" spans="2:11" x14ac:dyDescent="0.2">
      <c r="B41" t="s">
        <v>181</v>
      </c>
      <c r="J41">
        <v>9207</v>
      </c>
    </row>
    <row r="42" spans="2:11" x14ac:dyDescent="0.2">
      <c r="B42" t="s">
        <v>69</v>
      </c>
      <c r="G42">
        <v>800</v>
      </c>
    </row>
    <row r="43" spans="2:11" x14ac:dyDescent="0.2">
      <c r="B43" t="s">
        <v>184</v>
      </c>
      <c r="G43">
        <v>760</v>
      </c>
    </row>
    <row r="44" spans="2:11" x14ac:dyDescent="0.2">
      <c r="B44" t="s">
        <v>187</v>
      </c>
      <c r="I44">
        <v>3906</v>
      </c>
    </row>
    <row r="45" spans="2:11" x14ac:dyDescent="0.2">
      <c r="B45" t="s">
        <v>188</v>
      </c>
      <c r="I45">
        <v>800</v>
      </c>
    </row>
    <row r="46" spans="2:11" x14ac:dyDescent="0.2">
      <c r="B46" t="s">
        <v>189</v>
      </c>
      <c r="I46">
        <v>2100</v>
      </c>
    </row>
    <row r="47" spans="2:11" x14ac:dyDescent="0.2">
      <c r="B47" t="s">
        <v>176</v>
      </c>
    </row>
    <row r="48" spans="2:11" x14ac:dyDescent="0.2">
      <c r="B48" t="s">
        <v>191</v>
      </c>
    </row>
    <row r="49" spans="2:11" x14ac:dyDescent="0.2">
      <c r="B49" t="s">
        <v>195</v>
      </c>
    </row>
    <row r="50" spans="2:11" x14ac:dyDescent="0.2">
      <c r="B50" t="s">
        <v>197</v>
      </c>
    </row>
    <row r="51" spans="2:11" x14ac:dyDescent="0.2">
      <c r="B51" t="s">
        <v>198</v>
      </c>
    </row>
    <row r="52" spans="2:11" x14ac:dyDescent="0.2">
      <c r="B52" t="s">
        <v>200</v>
      </c>
    </row>
    <row r="55" spans="2:11" x14ac:dyDescent="0.2">
      <c r="B55" t="s">
        <v>177</v>
      </c>
      <c r="C55">
        <f>SUM(C37:C54)</f>
        <v>2900</v>
      </c>
      <c r="D55">
        <f t="shared" ref="D55" si="5">SUM(D37:D54)</f>
        <v>800</v>
      </c>
      <c r="E55">
        <f t="shared" ref="E55" si="6">SUM(E37:E54)</f>
        <v>800</v>
      </c>
      <c r="F55">
        <f t="shared" ref="F55" si="7">SUM(F37:F54)</f>
        <v>800</v>
      </c>
      <c r="G55">
        <f t="shared" ref="G55" si="8">SUM(G37:G54)</f>
        <v>2360</v>
      </c>
      <c r="H55">
        <f t="shared" ref="H55" si="9">SUM(H37:H54)</f>
        <v>800</v>
      </c>
      <c r="I55">
        <f t="shared" ref="I55" si="10">SUM(I37:I54)</f>
        <v>7506</v>
      </c>
      <c r="J55">
        <f t="shared" ref="J55" si="11">SUM(J37:J54)</f>
        <v>9207</v>
      </c>
      <c r="K55">
        <f t="shared" ref="K55" si="12">SUM(K37:K54)</f>
        <v>0</v>
      </c>
    </row>
    <row r="56" spans="2:11" x14ac:dyDescent="0.2">
      <c r="B56" t="s">
        <v>178</v>
      </c>
      <c r="C56">
        <v>400</v>
      </c>
      <c r="D56">
        <v>320</v>
      </c>
      <c r="E56">
        <v>400</v>
      </c>
      <c r="F56">
        <v>560</v>
      </c>
      <c r="G56">
        <v>640</v>
      </c>
      <c r="H56">
        <v>480</v>
      </c>
      <c r="I56">
        <v>780</v>
      </c>
      <c r="J56">
        <v>840</v>
      </c>
    </row>
    <row r="57" spans="2:11" x14ac:dyDescent="0.2">
      <c r="B57" t="s">
        <v>179</v>
      </c>
      <c r="C57" s="5">
        <f>C55-C56</f>
        <v>2500</v>
      </c>
      <c r="D57" s="5">
        <f t="shared" ref="D57:J57" si="13">D55-D56</f>
        <v>480</v>
      </c>
      <c r="E57" s="5">
        <f t="shared" si="13"/>
        <v>400</v>
      </c>
      <c r="F57" s="5">
        <f t="shared" si="13"/>
        <v>240</v>
      </c>
      <c r="G57" s="5">
        <f t="shared" si="13"/>
        <v>1720</v>
      </c>
      <c r="H57" s="5">
        <f t="shared" si="13"/>
        <v>320</v>
      </c>
      <c r="I57" s="5">
        <f t="shared" si="13"/>
        <v>6726</v>
      </c>
      <c r="J57" s="5">
        <f t="shared" si="13"/>
        <v>8367</v>
      </c>
      <c r="K57" s="5">
        <f>SUM(C57:J57)</f>
        <v>20753</v>
      </c>
    </row>
    <row r="58" spans="2:11" x14ac:dyDescent="0.2">
      <c r="K58">
        <v>21687</v>
      </c>
    </row>
    <row r="59" spans="2:11" x14ac:dyDescent="0.2">
      <c r="K59">
        <f>K57-K58</f>
        <v>-934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6"/>
  <sheetViews>
    <sheetView topLeftCell="F1" workbookViewId="0">
      <selection activeCell="O4" sqref="M4:O7"/>
    </sheetView>
  </sheetViews>
  <sheetFormatPr defaultRowHeight="12.75" x14ac:dyDescent="0.2"/>
  <sheetData>
    <row r="1" spans="2:19" x14ac:dyDescent="0.2">
      <c r="B1" t="s">
        <v>5</v>
      </c>
      <c r="O1" t="s">
        <v>202</v>
      </c>
    </row>
    <row r="2" spans="2:19" x14ac:dyDescent="0.2">
      <c r="C2" t="s">
        <v>53</v>
      </c>
      <c r="E2" t="s">
        <v>54</v>
      </c>
      <c r="G2" t="s">
        <v>136</v>
      </c>
      <c r="H2" t="s">
        <v>126</v>
      </c>
      <c r="P2" t="s">
        <v>53</v>
      </c>
      <c r="R2" t="s">
        <v>54</v>
      </c>
      <c r="S2" t="s">
        <v>203</v>
      </c>
    </row>
    <row r="4" spans="2:19" x14ac:dyDescent="0.2">
      <c r="B4">
        <v>1</v>
      </c>
      <c r="C4">
        <v>1100</v>
      </c>
      <c r="G4">
        <v>1500</v>
      </c>
      <c r="H4">
        <v>400</v>
      </c>
      <c r="I4">
        <f>G4-H4</f>
        <v>1100</v>
      </c>
      <c r="O4">
        <v>1</v>
      </c>
      <c r="P4">
        <v>2220</v>
      </c>
    </row>
    <row r="5" spans="2:19" x14ac:dyDescent="0.2">
      <c r="B5">
        <v>2</v>
      </c>
      <c r="C5">
        <v>480</v>
      </c>
      <c r="E5" s="20">
        <v>21687</v>
      </c>
      <c r="G5">
        <v>800</v>
      </c>
      <c r="H5">
        <v>320</v>
      </c>
      <c r="I5">
        <f t="shared" ref="I5:I31" si="0">G5-H5</f>
        <v>480</v>
      </c>
      <c r="O5">
        <v>2</v>
      </c>
      <c r="P5">
        <v>840</v>
      </c>
      <c r="R5">
        <f>2750+1370</f>
        <v>4120</v>
      </c>
    </row>
    <row r="6" spans="2:19" x14ac:dyDescent="0.2">
      <c r="B6">
        <v>3</v>
      </c>
      <c r="C6">
        <v>400</v>
      </c>
      <c r="E6" s="20"/>
      <c r="G6">
        <v>800</v>
      </c>
      <c r="H6">
        <v>400</v>
      </c>
      <c r="I6">
        <f t="shared" si="0"/>
        <v>400</v>
      </c>
      <c r="O6">
        <v>3</v>
      </c>
      <c r="P6">
        <v>1400</v>
      </c>
    </row>
    <row r="7" spans="2:19" x14ac:dyDescent="0.2">
      <c r="B7">
        <v>4</v>
      </c>
      <c r="C7">
        <v>240</v>
      </c>
      <c r="E7" s="20"/>
      <c r="G7">
        <v>800</v>
      </c>
      <c r="H7">
        <v>560</v>
      </c>
      <c r="I7">
        <f t="shared" si="0"/>
        <v>240</v>
      </c>
      <c r="O7">
        <v>4</v>
      </c>
      <c r="P7">
        <v>6600</v>
      </c>
    </row>
    <row r="8" spans="2:19" x14ac:dyDescent="0.2">
      <c r="B8">
        <v>5</v>
      </c>
      <c r="C8">
        <v>1720</v>
      </c>
      <c r="E8" s="20"/>
      <c r="G8">
        <v>2360</v>
      </c>
      <c r="H8">
        <v>640</v>
      </c>
      <c r="I8">
        <f t="shared" si="0"/>
        <v>1720</v>
      </c>
      <c r="O8">
        <v>5</v>
      </c>
      <c r="P8">
        <v>0</v>
      </c>
    </row>
    <row r="9" spans="2:19" x14ac:dyDescent="0.2">
      <c r="B9">
        <v>6</v>
      </c>
      <c r="C9">
        <v>320</v>
      </c>
      <c r="E9" s="20"/>
      <c r="G9">
        <v>800</v>
      </c>
      <c r="H9">
        <v>480</v>
      </c>
      <c r="I9">
        <f t="shared" si="0"/>
        <v>320</v>
      </c>
      <c r="O9">
        <v>6</v>
      </c>
      <c r="P9">
        <v>1640</v>
      </c>
      <c r="R9">
        <v>8360</v>
      </c>
    </row>
    <row r="10" spans="2:19" x14ac:dyDescent="0.2">
      <c r="B10">
        <v>8</v>
      </c>
      <c r="C10">
        <v>6726</v>
      </c>
      <c r="E10" s="20"/>
      <c r="G10">
        <v>7506</v>
      </c>
      <c r="H10">
        <v>780</v>
      </c>
      <c r="I10">
        <f t="shared" si="0"/>
        <v>6726</v>
      </c>
      <c r="O10">
        <v>7</v>
      </c>
      <c r="P10">
        <v>1100</v>
      </c>
      <c r="R10">
        <v>5000</v>
      </c>
    </row>
    <row r="11" spans="2:19" x14ac:dyDescent="0.2">
      <c r="B11">
        <v>9</v>
      </c>
      <c r="C11">
        <v>8966</v>
      </c>
      <c r="E11" s="20"/>
      <c r="G11">
        <v>9806</v>
      </c>
      <c r="H11">
        <v>840</v>
      </c>
      <c r="I11">
        <f t="shared" si="0"/>
        <v>8966</v>
      </c>
      <c r="O11">
        <v>8</v>
      </c>
      <c r="P11">
        <v>1260</v>
      </c>
    </row>
    <row r="12" spans="2:19" x14ac:dyDescent="0.2">
      <c r="B12">
        <v>10</v>
      </c>
      <c r="C12">
        <v>8520</v>
      </c>
      <c r="E12" s="20">
        <v>18955</v>
      </c>
      <c r="G12">
        <v>9800</v>
      </c>
      <c r="H12">
        <v>1280</v>
      </c>
      <c r="I12">
        <f t="shared" si="0"/>
        <v>8520</v>
      </c>
      <c r="O12">
        <v>9</v>
      </c>
      <c r="P12">
        <v>2800</v>
      </c>
    </row>
    <row r="13" spans="2:19" x14ac:dyDescent="0.2">
      <c r="B13">
        <v>11</v>
      </c>
      <c r="C13">
        <v>7010</v>
      </c>
      <c r="E13" s="20">
        <v>5000</v>
      </c>
      <c r="G13">
        <f>C13+H13</f>
        <v>8170</v>
      </c>
      <c r="H13">
        <v>1160</v>
      </c>
      <c r="I13">
        <f t="shared" si="0"/>
        <v>7010</v>
      </c>
      <c r="O13">
        <v>10</v>
      </c>
      <c r="P13">
        <v>1080</v>
      </c>
      <c r="R13">
        <v>5020</v>
      </c>
    </row>
    <row r="14" spans="2:19" x14ac:dyDescent="0.2">
      <c r="B14">
        <v>12</v>
      </c>
      <c r="C14">
        <v>3260</v>
      </c>
      <c r="G14">
        <f t="shared" ref="G14:G31" si="1">C14+H14</f>
        <v>4400</v>
      </c>
      <c r="H14">
        <v>1140</v>
      </c>
      <c r="I14">
        <f t="shared" si="0"/>
        <v>3260</v>
      </c>
      <c r="O14">
        <v>11</v>
      </c>
    </row>
    <row r="15" spans="2:19" x14ac:dyDescent="0.2">
      <c r="B15">
        <v>13</v>
      </c>
      <c r="C15">
        <v>1660</v>
      </c>
      <c r="G15">
        <f t="shared" si="1"/>
        <v>2800</v>
      </c>
      <c r="H15">
        <v>1140</v>
      </c>
      <c r="I15">
        <f t="shared" si="0"/>
        <v>1660</v>
      </c>
      <c r="O15">
        <v>13</v>
      </c>
      <c r="P15">
        <v>300</v>
      </c>
    </row>
    <row r="16" spans="2:19" x14ac:dyDescent="0.2">
      <c r="B16">
        <v>15</v>
      </c>
      <c r="C16">
        <v>19668</v>
      </c>
      <c r="E16" s="20">
        <v>19528</v>
      </c>
      <c r="G16">
        <f t="shared" si="1"/>
        <v>21108</v>
      </c>
      <c r="H16">
        <v>1440</v>
      </c>
      <c r="I16">
        <f t="shared" si="0"/>
        <v>19668</v>
      </c>
      <c r="O16">
        <v>14</v>
      </c>
      <c r="P16">
        <v>300</v>
      </c>
    </row>
    <row r="17" spans="2:20" x14ac:dyDescent="0.2">
      <c r="B17">
        <v>16</v>
      </c>
      <c r="C17">
        <v>2085</v>
      </c>
      <c r="E17" s="20">
        <v>2075</v>
      </c>
      <c r="G17">
        <f t="shared" si="1"/>
        <v>3565</v>
      </c>
      <c r="H17">
        <v>1480</v>
      </c>
      <c r="I17">
        <f t="shared" si="0"/>
        <v>2085</v>
      </c>
      <c r="O17">
        <v>15</v>
      </c>
      <c r="P17">
        <v>7586</v>
      </c>
    </row>
    <row r="18" spans="2:20" x14ac:dyDescent="0.2">
      <c r="B18">
        <v>17</v>
      </c>
      <c r="C18">
        <v>13322</v>
      </c>
      <c r="E18" s="20">
        <v>13322</v>
      </c>
      <c r="G18">
        <f t="shared" si="1"/>
        <v>14942</v>
      </c>
      <c r="H18">
        <v>1620</v>
      </c>
      <c r="I18">
        <f t="shared" si="0"/>
        <v>13322</v>
      </c>
      <c r="O18">
        <v>16</v>
      </c>
      <c r="P18">
        <v>0</v>
      </c>
    </row>
    <row r="19" spans="2:20" x14ac:dyDescent="0.2">
      <c r="B19">
        <v>18</v>
      </c>
      <c r="C19">
        <v>8180</v>
      </c>
      <c r="E19" s="20">
        <v>8845</v>
      </c>
      <c r="G19">
        <f t="shared" si="1"/>
        <v>9770</v>
      </c>
      <c r="H19">
        <v>1590</v>
      </c>
      <c r="I19">
        <f t="shared" si="0"/>
        <v>8180</v>
      </c>
      <c r="O19">
        <v>17</v>
      </c>
      <c r="P19">
        <v>0</v>
      </c>
      <c r="R19">
        <v>10400</v>
      </c>
    </row>
    <row r="20" spans="2:20" x14ac:dyDescent="0.2">
      <c r="B20">
        <v>19</v>
      </c>
      <c r="C20">
        <v>2285</v>
      </c>
      <c r="E20" s="20">
        <v>1620</v>
      </c>
      <c r="G20">
        <f t="shared" si="1"/>
        <v>3765</v>
      </c>
      <c r="H20">
        <v>1480</v>
      </c>
      <c r="I20">
        <f t="shared" si="0"/>
        <v>2285</v>
      </c>
      <c r="O20">
        <v>18</v>
      </c>
      <c r="P20">
        <v>2880</v>
      </c>
    </row>
    <row r="21" spans="2:20" x14ac:dyDescent="0.2">
      <c r="B21">
        <v>20</v>
      </c>
      <c r="C21">
        <v>2730</v>
      </c>
      <c r="E21" s="20">
        <v>2710</v>
      </c>
      <c r="F21">
        <v>700</v>
      </c>
      <c r="G21">
        <f t="shared" si="1"/>
        <v>4300</v>
      </c>
      <c r="H21">
        <v>1570</v>
      </c>
      <c r="I21">
        <f t="shared" si="0"/>
        <v>2730</v>
      </c>
      <c r="O21">
        <v>20</v>
      </c>
      <c r="P21">
        <v>12075</v>
      </c>
      <c r="R21">
        <v>12555</v>
      </c>
    </row>
    <row r="22" spans="2:20" x14ac:dyDescent="0.2">
      <c r="E22" s="20"/>
      <c r="Q22">
        <v>42621</v>
      </c>
      <c r="S22">
        <v>45455</v>
      </c>
      <c r="T22">
        <f>R22-P22</f>
        <v>0</v>
      </c>
    </row>
    <row r="23" spans="2:20" x14ac:dyDescent="0.2">
      <c r="B23">
        <v>22</v>
      </c>
      <c r="C23">
        <v>9672</v>
      </c>
      <c r="E23" s="20">
        <v>9670</v>
      </c>
      <c r="F23">
        <v>700</v>
      </c>
      <c r="G23">
        <f t="shared" si="1"/>
        <v>10912</v>
      </c>
      <c r="H23">
        <v>1240</v>
      </c>
      <c r="I23">
        <f t="shared" si="0"/>
        <v>9672</v>
      </c>
      <c r="O23">
        <v>22</v>
      </c>
      <c r="P23">
        <v>3346</v>
      </c>
    </row>
    <row r="24" spans="2:20" x14ac:dyDescent="0.2">
      <c r="B24">
        <v>22</v>
      </c>
      <c r="I24">
        <f t="shared" si="0"/>
        <v>0</v>
      </c>
      <c r="O24">
        <v>22</v>
      </c>
      <c r="P24">
        <v>3886</v>
      </c>
    </row>
    <row r="25" spans="2:20" x14ac:dyDescent="0.2">
      <c r="B25">
        <v>23</v>
      </c>
      <c r="C25">
        <v>6662</v>
      </c>
      <c r="E25" s="20">
        <v>6660</v>
      </c>
      <c r="G25">
        <f t="shared" si="1"/>
        <v>7722</v>
      </c>
      <c r="H25">
        <v>1060</v>
      </c>
      <c r="I25">
        <f t="shared" si="0"/>
        <v>6662</v>
      </c>
      <c r="O25">
        <v>23</v>
      </c>
      <c r="P25">
        <v>60</v>
      </c>
    </row>
    <row r="26" spans="2:20" x14ac:dyDescent="0.2">
      <c r="B26">
        <v>24</v>
      </c>
      <c r="C26">
        <v>1500</v>
      </c>
      <c r="E26" s="20">
        <v>1500</v>
      </c>
      <c r="G26">
        <f t="shared" si="1"/>
        <v>2400</v>
      </c>
      <c r="H26">
        <v>900</v>
      </c>
      <c r="I26">
        <f t="shared" si="0"/>
        <v>1500</v>
      </c>
      <c r="L26">
        <v>149852</v>
      </c>
      <c r="M26" t="s">
        <v>126</v>
      </c>
      <c r="O26">
        <v>24</v>
      </c>
      <c r="P26">
        <v>800</v>
      </c>
    </row>
    <row r="27" spans="2:20" x14ac:dyDescent="0.2">
      <c r="B27">
        <v>25</v>
      </c>
      <c r="C27">
        <v>24052</v>
      </c>
      <c r="E27" s="20">
        <v>24050</v>
      </c>
      <c r="G27">
        <f t="shared" si="1"/>
        <v>25032</v>
      </c>
      <c r="H27">
        <v>980</v>
      </c>
      <c r="I27">
        <f t="shared" si="0"/>
        <v>24052</v>
      </c>
      <c r="L27">
        <v>1400</v>
      </c>
      <c r="M27" t="s">
        <v>137</v>
      </c>
      <c r="O27">
        <v>25</v>
      </c>
      <c r="P27">
        <v>0</v>
      </c>
    </row>
    <row r="28" spans="2:20" x14ac:dyDescent="0.2">
      <c r="B28">
        <v>27</v>
      </c>
      <c r="C28">
        <v>2680</v>
      </c>
      <c r="G28">
        <f t="shared" si="1"/>
        <v>3600</v>
      </c>
      <c r="H28">
        <v>920</v>
      </c>
      <c r="I28">
        <f t="shared" si="0"/>
        <v>2680</v>
      </c>
      <c r="L28" s="5">
        <f>SUM(L26:L27)</f>
        <v>151252</v>
      </c>
      <c r="O28">
        <v>27</v>
      </c>
      <c r="P28">
        <v>2240</v>
      </c>
    </row>
    <row r="29" spans="2:20" x14ac:dyDescent="0.2">
      <c r="B29">
        <v>28</v>
      </c>
      <c r="C29">
        <v>1460</v>
      </c>
      <c r="G29">
        <f t="shared" si="1"/>
        <v>2200</v>
      </c>
      <c r="H29">
        <v>740</v>
      </c>
      <c r="I29">
        <f t="shared" si="0"/>
        <v>1460</v>
      </c>
      <c r="O29">
        <v>28</v>
      </c>
      <c r="P29">
        <v>10052</v>
      </c>
    </row>
    <row r="30" spans="2:20" x14ac:dyDescent="0.2">
      <c r="B30">
        <v>29</v>
      </c>
      <c r="C30">
        <v>7692</v>
      </c>
      <c r="E30" s="20">
        <v>14200</v>
      </c>
      <c r="G30">
        <f t="shared" si="1"/>
        <v>8512</v>
      </c>
      <c r="H30">
        <v>820</v>
      </c>
      <c r="I30">
        <f t="shared" si="0"/>
        <v>7692</v>
      </c>
      <c r="O30">
        <v>29</v>
      </c>
      <c r="P30">
        <v>3444</v>
      </c>
    </row>
    <row r="31" spans="2:20" x14ac:dyDescent="0.2">
      <c r="B31">
        <v>30</v>
      </c>
      <c r="C31">
        <v>5150</v>
      </c>
      <c r="G31">
        <f t="shared" si="1"/>
        <v>5950</v>
      </c>
      <c r="H31">
        <v>800</v>
      </c>
      <c r="I31">
        <f t="shared" si="0"/>
        <v>5150</v>
      </c>
      <c r="O31">
        <v>30</v>
      </c>
      <c r="P31">
        <v>4130</v>
      </c>
    </row>
    <row r="32" spans="2:20" x14ac:dyDescent="0.2">
      <c r="C32" s="5">
        <f>SUM(C4:C31)</f>
        <v>147540</v>
      </c>
      <c r="D32" s="5">
        <f t="shared" ref="D32:E32" si="2">SUM(D4:D31)</f>
        <v>0</v>
      </c>
      <c r="E32" s="5">
        <f t="shared" si="2"/>
        <v>149822</v>
      </c>
      <c r="G32" s="5">
        <f>SUM(G4:G31)</f>
        <v>173320</v>
      </c>
      <c r="H32" s="5">
        <f t="shared" ref="H32:I32" si="3">SUM(H4:H31)</f>
        <v>25780</v>
      </c>
      <c r="I32" s="5">
        <f t="shared" si="3"/>
        <v>147540</v>
      </c>
      <c r="O32">
        <v>31</v>
      </c>
      <c r="P32">
        <v>2580</v>
      </c>
    </row>
    <row r="33" spans="5:22" x14ac:dyDescent="0.2">
      <c r="G33">
        <v>1400</v>
      </c>
    </row>
    <row r="34" spans="5:22" x14ac:dyDescent="0.2">
      <c r="P34" s="5">
        <f>SUM(P4:P33)</f>
        <v>72619</v>
      </c>
      <c r="R34" s="5">
        <f>SUM(R4:R33)</f>
        <v>45455</v>
      </c>
      <c r="S34">
        <v>14640</v>
      </c>
      <c r="U34">
        <f>SUM(P34:T34)</f>
        <v>132714</v>
      </c>
    </row>
    <row r="35" spans="5:22" x14ac:dyDescent="0.2">
      <c r="E35">
        <f>E32-C32</f>
        <v>2282</v>
      </c>
      <c r="G35" s="5">
        <f>G32+G33</f>
        <v>174720</v>
      </c>
      <c r="H35" t="s">
        <v>138</v>
      </c>
      <c r="U35">
        <v>103159</v>
      </c>
      <c r="V35" t="s">
        <v>204</v>
      </c>
    </row>
    <row r="36" spans="5:22" x14ac:dyDescent="0.2">
      <c r="U36">
        <f>U34-U35</f>
        <v>29555</v>
      </c>
    </row>
    <row r="37" spans="5:22" x14ac:dyDescent="0.2">
      <c r="U37">
        <v>13800</v>
      </c>
    </row>
    <row r="38" spans="5:22" x14ac:dyDescent="0.2">
      <c r="U38">
        <f>U36+U37</f>
        <v>43355</v>
      </c>
    </row>
    <row r="40" spans="5:22" x14ac:dyDescent="0.2">
      <c r="I40" t="s">
        <v>210</v>
      </c>
      <c r="J40" t="s">
        <v>206</v>
      </c>
      <c r="K40" t="s">
        <v>213</v>
      </c>
      <c r="L40" t="s">
        <v>214</v>
      </c>
      <c r="M40" t="s">
        <v>218</v>
      </c>
      <c r="N40" t="s">
        <v>219</v>
      </c>
    </row>
    <row r="42" spans="5:22" x14ac:dyDescent="0.2">
      <c r="G42" t="s">
        <v>205</v>
      </c>
      <c r="I42">
        <v>700</v>
      </c>
      <c r="J42">
        <v>700</v>
      </c>
    </row>
    <row r="43" spans="5:22" x14ac:dyDescent="0.2">
      <c r="G43" t="s">
        <v>207</v>
      </c>
      <c r="I43">
        <v>800</v>
      </c>
      <c r="J43">
        <v>800</v>
      </c>
      <c r="K43">
        <v>800</v>
      </c>
    </row>
    <row r="44" spans="5:22" x14ac:dyDescent="0.2">
      <c r="G44" t="s">
        <v>208</v>
      </c>
      <c r="I44">
        <v>700</v>
      </c>
    </row>
    <row r="45" spans="5:22" x14ac:dyDescent="0.2">
      <c r="G45" t="s">
        <v>211</v>
      </c>
      <c r="K45">
        <v>700</v>
      </c>
    </row>
    <row r="46" spans="5:22" x14ac:dyDescent="0.2">
      <c r="G46" t="s">
        <v>212</v>
      </c>
      <c r="K46">
        <v>700</v>
      </c>
      <c r="L46">
        <v>700</v>
      </c>
      <c r="M46">
        <v>700</v>
      </c>
      <c r="N46">
        <v>700</v>
      </c>
    </row>
    <row r="47" spans="5:22" x14ac:dyDescent="0.2">
      <c r="G47" t="s">
        <v>215</v>
      </c>
      <c r="L47">
        <v>4000</v>
      </c>
      <c r="M47">
        <v>800</v>
      </c>
      <c r="N47">
        <v>800</v>
      </c>
    </row>
    <row r="48" spans="5:22" x14ac:dyDescent="0.2">
      <c r="G48" t="s">
        <v>216</v>
      </c>
      <c r="L48">
        <v>800</v>
      </c>
      <c r="M48">
        <v>700</v>
      </c>
    </row>
    <row r="49" spans="7:14" x14ac:dyDescent="0.2">
      <c r="G49" t="s">
        <v>217</v>
      </c>
      <c r="L49">
        <v>2100</v>
      </c>
    </row>
    <row r="54" spans="7:14" x14ac:dyDescent="0.2">
      <c r="G54" t="s">
        <v>0</v>
      </c>
      <c r="I54">
        <f t="shared" ref="I54:N54" si="4">SUM(I42:I53)</f>
        <v>2200</v>
      </c>
      <c r="J54">
        <f t="shared" si="4"/>
        <v>1500</v>
      </c>
      <c r="K54">
        <f t="shared" si="4"/>
        <v>2200</v>
      </c>
      <c r="L54">
        <f t="shared" si="4"/>
        <v>7600</v>
      </c>
      <c r="M54">
        <f t="shared" si="4"/>
        <v>2200</v>
      </c>
      <c r="N54">
        <f t="shared" si="4"/>
        <v>1500</v>
      </c>
    </row>
    <row r="55" spans="7:14" x14ac:dyDescent="0.2">
      <c r="G55" t="s">
        <v>203</v>
      </c>
      <c r="I55">
        <v>980</v>
      </c>
      <c r="J55">
        <v>660</v>
      </c>
      <c r="K55">
        <v>800</v>
      </c>
      <c r="L55">
        <v>1000</v>
      </c>
      <c r="M55">
        <v>560</v>
      </c>
      <c r="N55">
        <v>400</v>
      </c>
    </row>
    <row r="56" spans="7:14" x14ac:dyDescent="0.2">
      <c r="G56" t="s">
        <v>209</v>
      </c>
      <c r="I56">
        <f t="shared" ref="I56:N56" si="5">I54-I55</f>
        <v>1220</v>
      </c>
      <c r="J56">
        <f t="shared" si="5"/>
        <v>840</v>
      </c>
      <c r="K56">
        <f t="shared" si="5"/>
        <v>1400</v>
      </c>
      <c r="L56">
        <f t="shared" si="5"/>
        <v>6600</v>
      </c>
      <c r="M56">
        <f t="shared" si="5"/>
        <v>1640</v>
      </c>
      <c r="N56">
        <f t="shared" si="5"/>
        <v>1100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L24" sqref="L24"/>
    </sheetView>
  </sheetViews>
  <sheetFormatPr defaultRowHeight="12.75" x14ac:dyDescent="0.2"/>
  <cols>
    <col min="2" max="2" width="22.42578125" customWidth="1"/>
    <col min="3" max="3" width="20.42578125" customWidth="1"/>
    <col min="4" max="4" width="8.85546875" customWidth="1"/>
  </cols>
  <sheetData>
    <row r="1" spans="1:11" x14ac:dyDescent="0.2">
      <c r="D1" t="s">
        <v>1</v>
      </c>
      <c r="F1" t="s">
        <v>60</v>
      </c>
      <c r="G1" t="s">
        <v>5</v>
      </c>
      <c r="K1" t="s">
        <v>60</v>
      </c>
    </row>
    <row r="2" spans="1:11" x14ac:dyDescent="0.2">
      <c r="D2" t="s">
        <v>58</v>
      </c>
      <c r="E2" t="s">
        <v>59</v>
      </c>
      <c r="F2" t="s">
        <v>71</v>
      </c>
      <c r="G2" t="s">
        <v>58</v>
      </c>
      <c r="H2" t="s">
        <v>59</v>
      </c>
      <c r="I2" t="s">
        <v>59</v>
      </c>
      <c r="J2" t="s">
        <v>59</v>
      </c>
      <c r="K2" t="s">
        <v>70</v>
      </c>
    </row>
    <row r="3" spans="1:11" x14ac:dyDescent="0.2">
      <c r="H3" t="s">
        <v>75</v>
      </c>
      <c r="I3" t="s">
        <v>76</v>
      </c>
    </row>
    <row r="4" spans="1:11" x14ac:dyDescent="0.2">
      <c r="A4">
        <v>1</v>
      </c>
      <c r="B4" t="s">
        <v>55</v>
      </c>
      <c r="C4" t="s">
        <v>56</v>
      </c>
      <c r="D4">
        <v>6500</v>
      </c>
      <c r="F4">
        <f>D4-E4</f>
        <v>6500</v>
      </c>
      <c r="G4">
        <v>15000</v>
      </c>
      <c r="I4">
        <v>3000</v>
      </c>
      <c r="K4">
        <f>F4+G4-H4-I4-J4</f>
        <v>18500</v>
      </c>
    </row>
    <row r="5" spans="1:11" x14ac:dyDescent="0.2">
      <c r="A5">
        <v>2</v>
      </c>
      <c r="C5" t="s">
        <v>57</v>
      </c>
      <c r="D5">
        <v>500</v>
      </c>
      <c r="F5">
        <f t="shared" ref="F5:F16" si="0">D5-E5</f>
        <v>500</v>
      </c>
      <c r="H5">
        <v>500</v>
      </c>
      <c r="K5">
        <f t="shared" ref="K5:K18" si="1">F5+G5-H5-I5-J5</f>
        <v>0</v>
      </c>
    </row>
    <row r="6" spans="1:11" x14ac:dyDescent="0.2">
      <c r="A6">
        <v>3</v>
      </c>
      <c r="B6" t="s">
        <v>61</v>
      </c>
      <c r="C6" t="s">
        <v>28</v>
      </c>
      <c r="F6">
        <f t="shared" si="0"/>
        <v>0</v>
      </c>
      <c r="K6">
        <f t="shared" si="1"/>
        <v>0</v>
      </c>
    </row>
    <row r="7" spans="1:11" x14ac:dyDescent="0.2">
      <c r="A7">
        <v>4</v>
      </c>
      <c r="B7" t="s">
        <v>62</v>
      </c>
      <c r="C7" t="s">
        <v>63</v>
      </c>
      <c r="F7">
        <f t="shared" si="0"/>
        <v>0</v>
      </c>
      <c r="K7">
        <f t="shared" si="1"/>
        <v>0</v>
      </c>
    </row>
    <row r="8" spans="1:11" x14ac:dyDescent="0.2">
      <c r="A8">
        <v>5</v>
      </c>
      <c r="B8" t="s">
        <v>64</v>
      </c>
      <c r="C8" t="s">
        <v>65</v>
      </c>
      <c r="F8">
        <f t="shared" si="0"/>
        <v>0</v>
      </c>
      <c r="I8">
        <v>3000</v>
      </c>
      <c r="K8">
        <f t="shared" si="1"/>
        <v>-3000</v>
      </c>
    </row>
    <row r="9" spans="1:11" x14ac:dyDescent="0.2">
      <c r="A9">
        <v>6</v>
      </c>
      <c r="B9" t="s">
        <v>72</v>
      </c>
      <c r="C9" t="s">
        <v>73</v>
      </c>
      <c r="D9">
        <v>7000</v>
      </c>
      <c r="F9">
        <f t="shared" si="0"/>
        <v>7000</v>
      </c>
      <c r="G9">
        <v>14000</v>
      </c>
      <c r="I9">
        <v>3000</v>
      </c>
      <c r="J9">
        <v>1000</v>
      </c>
      <c r="K9">
        <f t="shared" si="1"/>
        <v>17000</v>
      </c>
    </row>
    <row r="10" spans="1:11" x14ac:dyDescent="0.2">
      <c r="B10" t="s">
        <v>74</v>
      </c>
      <c r="C10" t="s">
        <v>79</v>
      </c>
      <c r="G10">
        <v>12000</v>
      </c>
      <c r="J10">
        <v>12000</v>
      </c>
      <c r="K10">
        <f t="shared" si="1"/>
        <v>0</v>
      </c>
    </row>
    <row r="11" spans="1:11" x14ac:dyDescent="0.2">
      <c r="K11">
        <f t="shared" si="1"/>
        <v>0</v>
      </c>
    </row>
    <row r="12" spans="1:11" x14ac:dyDescent="0.2">
      <c r="A12">
        <v>6</v>
      </c>
      <c r="B12" t="s">
        <v>66</v>
      </c>
      <c r="C12" t="s">
        <v>67</v>
      </c>
      <c r="D12">
        <v>18200</v>
      </c>
      <c r="F12">
        <f t="shared" si="0"/>
        <v>18200</v>
      </c>
      <c r="G12">
        <v>34800</v>
      </c>
      <c r="H12">
        <v>18200</v>
      </c>
      <c r="I12">
        <v>3000</v>
      </c>
      <c r="K12">
        <f t="shared" si="1"/>
        <v>31800</v>
      </c>
    </row>
    <row r="13" spans="1:11" x14ac:dyDescent="0.2">
      <c r="B13" t="s">
        <v>66</v>
      </c>
      <c r="C13" t="s">
        <v>68</v>
      </c>
      <c r="D13">
        <v>7200</v>
      </c>
      <c r="F13">
        <f t="shared" si="0"/>
        <v>7200</v>
      </c>
      <c r="G13">
        <v>15000</v>
      </c>
      <c r="H13">
        <v>7200</v>
      </c>
      <c r="I13">
        <v>3000</v>
      </c>
      <c r="K13">
        <f t="shared" si="1"/>
        <v>12000</v>
      </c>
    </row>
    <row r="14" spans="1:11" x14ac:dyDescent="0.2">
      <c r="B14" t="s">
        <v>66</v>
      </c>
      <c r="C14" t="s">
        <v>69</v>
      </c>
      <c r="D14">
        <v>5200</v>
      </c>
      <c r="F14">
        <f t="shared" si="0"/>
        <v>5200</v>
      </c>
      <c r="G14">
        <v>10750</v>
      </c>
      <c r="H14">
        <v>5200</v>
      </c>
      <c r="I14">
        <v>3000</v>
      </c>
      <c r="K14">
        <f t="shared" si="1"/>
        <v>7750</v>
      </c>
    </row>
    <row r="15" spans="1:11" x14ac:dyDescent="0.2">
      <c r="B15" t="s">
        <v>66</v>
      </c>
      <c r="C15" t="s">
        <v>77</v>
      </c>
      <c r="D15">
        <v>6500</v>
      </c>
      <c r="F15">
        <f t="shared" si="0"/>
        <v>6500</v>
      </c>
      <c r="G15">
        <v>10750</v>
      </c>
      <c r="H15">
        <v>6500</v>
      </c>
      <c r="I15">
        <v>2000</v>
      </c>
      <c r="K15">
        <f t="shared" si="1"/>
        <v>8750</v>
      </c>
    </row>
    <row r="16" spans="1:11" x14ac:dyDescent="0.2">
      <c r="C16" t="s">
        <v>78</v>
      </c>
      <c r="F16">
        <f t="shared" si="0"/>
        <v>0</v>
      </c>
      <c r="I16">
        <v>3000</v>
      </c>
      <c r="K16">
        <f t="shared" si="1"/>
        <v>-3000</v>
      </c>
    </row>
    <row r="17" spans="2:11" x14ac:dyDescent="0.2">
      <c r="K17">
        <f t="shared" si="1"/>
        <v>0</v>
      </c>
    </row>
    <row r="18" spans="2:11" x14ac:dyDescent="0.2">
      <c r="B18" t="s">
        <v>0</v>
      </c>
      <c r="D18" s="5">
        <f>SUM(D4:D17)</f>
        <v>51100</v>
      </c>
      <c r="F18" s="5">
        <f>SUM(F4:F17)</f>
        <v>51100</v>
      </c>
      <c r="G18" s="5">
        <f>SUM(G4:G17)</f>
        <v>112300</v>
      </c>
      <c r="H18">
        <f>SUM(H4:H17)</f>
        <v>37600</v>
      </c>
      <c r="I18">
        <f t="shared" ref="I18" si="2">SUM(I4:I17)</f>
        <v>23000</v>
      </c>
      <c r="K18">
        <f t="shared" si="1"/>
        <v>102800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G10" sqref="G10"/>
    </sheetView>
  </sheetViews>
  <sheetFormatPr defaultRowHeight="12.75" x14ac:dyDescent="0.2"/>
  <cols>
    <col min="2" max="2" width="17.42578125" customWidth="1"/>
  </cols>
  <sheetData>
    <row r="2" spans="2:4" x14ac:dyDescent="0.2">
      <c r="B2" s="5" t="s">
        <v>8</v>
      </c>
      <c r="C2" s="5" t="s">
        <v>1</v>
      </c>
      <c r="D2" s="5" t="s">
        <v>5</v>
      </c>
    </row>
    <row r="3" spans="2:4" x14ac:dyDescent="0.2">
      <c r="C3" t="s">
        <v>12</v>
      </c>
    </row>
    <row r="5" spans="2:4" x14ac:dyDescent="0.2">
      <c r="B5" t="s">
        <v>9</v>
      </c>
      <c r="C5">
        <v>52</v>
      </c>
    </row>
    <row r="6" spans="2:4" x14ac:dyDescent="0.2">
      <c r="B6" t="s">
        <v>10</v>
      </c>
      <c r="C6">
        <v>36</v>
      </c>
    </row>
    <row r="7" spans="2:4" x14ac:dyDescent="0.2">
      <c r="B7" t="s">
        <v>11</v>
      </c>
      <c r="C7">
        <v>17</v>
      </c>
    </row>
    <row r="9" spans="2:4" x14ac:dyDescent="0.2">
      <c r="B9" t="s">
        <v>0</v>
      </c>
      <c r="C9">
        <f>SUM(C5:C8)</f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59"/>
  <sheetViews>
    <sheetView workbookViewId="0">
      <selection activeCell="E18" sqref="E18"/>
    </sheetView>
  </sheetViews>
  <sheetFormatPr defaultRowHeight="12.75" x14ac:dyDescent="0.2"/>
  <cols>
    <col min="2" max="2" width="28.42578125" customWidth="1"/>
    <col min="3" max="3" width="18" customWidth="1"/>
    <col min="4" max="4" width="17.85546875" customWidth="1"/>
    <col min="5" max="5" width="18" customWidth="1"/>
    <col min="9" max="9" width="29" customWidth="1"/>
    <col min="10" max="10" width="11.28515625" customWidth="1"/>
  </cols>
  <sheetData>
    <row r="2" spans="2:10" x14ac:dyDescent="0.2">
      <c r="B2" s="5"/>
      <c r="C2" s="5" t="s">
        <v>1</v>
      </c>
      <c r="D2" s="5" t="s">
        <v>5</v>
      </c>
      <c r="E2" s="5"/>
      <c r="H2" s="5"/>
    </row>
    <row r="3" spans="2:10" x14ac:dyDescent="0.2">
      <c r="H3" s="8"/>
      <c r="I3" s="5"/>
      <c r="J3" s="5"/>
    </row>
    <row r="4" spans="2:10" x14ac:dyDescent="0.2">
      <c r="B4" t="s">
        <v>2</v>
      </c>
      <c r="C4">
        <v>80220</v>
      </c>
      <c r="H4" s="8"/>
      <c r="I4" s="5"/>
      <c r="J4" s="5"/>
    </row>
    <row r="5" spans="2:10" x14ac:dyDescent="0.2">
      <c r="B5" t="s">
        <v>3</v>
      </c>
      <c r="C5">
        <v>3650</v>
      </c>
      <c r="H5" s="8"/>
      <c r="I5" s="5"/>
      <c r="J5" s="5"/>
    </row>
    <row r="6" spans="2:10" x14ac:dyDescent="0.2">
      <c r="B6" t="s">
        <v>6</v>
      </c>
      <c r="C6">
        <v>21700</v>
      </c>
      <c r="H6" s="8"/>
      <c r="I6" s="5"/>
      <c r="J6" s="5"/>
    </row>
    <row r="7" spans="2:10" x14ac:dyDescent="0.2">
      <c r="B7" t="s">
        <v>2</v>
      </c>
      <c r="C7">
        <v>54870</v>
      </c>
      <c r="H7" s="8"/>
      <c r="I7" s="5"/>
      <c r="J7" s="5"/>
    </row>
    <row r="8" spans="2:10" x14ac:dyDescent="0.2">
      <c r="J8" s="5"/>
    </row>
    <row r="9" spans="2:10" x14ac:dyDescent="0.2">
      <c r="I9" s="5"/>
      <c r="J9" s="5"/>
    </row>
    <row r="10" spans="2:10" x14ac:dyDescent="0.2">
      <c r="B10" t="s">
        <v>38</v>
      </c>
      <c r="C10">
        <v>65630</v>
      </c>
      <c r="D10">
        <v>102502</v>
      </c>
    </row>
    <row r="11" spans="2:10" x14ac:dyDescent="0.2">
      <c r="B11" t="s">
        <v>36</v>
      </c>
      <c r="C11">
        <v>24345</v>
      </c>
      <c r="D11">
        <v>16005</v>
      </c>
    </row>
    <row r="12" spans="2:10" x14ac:dyDescent="0.2">
      <c r="B12" t="s">
        <v>37</v>
      </c>
      <c r="C12">
        <v>1385</v>
      </c>
      <c r="D12">
        <v>2300</v>
      </c>
    </row>
    <row r="13" spans="2:10" x14ac:dyDescent="0.2">
      <c r="B13" t="s">
        <v>39</v>
      </c>
      <c r="C13">
        <v>3300</v>
      </c>
      <c r="D13">
        <v>350</v>
      </c>
    </row>
    <row r="14" spans="2:10" x14ac:dyDescent="0.2">
      <c r="B14" t="s">
        <v>29</v>
      </c>
      <c r="C14">
        <v>18555</v>
      </c>
      <c r="E14" s="5"/>
      <c r="I14" s="5"/>
    </row>
    <row r="15" spans="2:10" x14ac:dyDescent="0.2">
      <c r="B15" t="s">
        <v>30</v>
      </c>
      <c r="C15">
        <v>4583</v>
      </c>
    </row>
    <row r="16" spans="2:10" x14ac:dyDescent="0.2">
      <c r="B16" s="7" t="s">
        <v>32</v>
      </c>
      <c r="I16" s="5"/>
    </row>
    <row r="17" spans="2:9" x14ac:dyDescent="0.2">
      <c r="B17" s="7" t="s">
        <v>33</v>
      </c>
      <c r="C17">
        <v>400</v>
      </c>
      <c r="I17" s="5"/>
    </row>
    <row r="18" spans="2:9" x14ac:dyDescent="0.2">
      <c r="B18" s="7" t="s">
        <v>34</v>
      </c>
      <c r="C18">
        <v>200</v>
      </c>
      <c r="I18" s="5"/>
    </row>
    <row r="19" spans="2:9" x14ac:dyDescent="0.2">
      <c r="B19" s="7" t="s">
        <v>35</v>
      </c>
      <c r="C19">
        <v>350</v>
      </c>
      <c r="I19" s="5"/>
    </row>
    <row r="21" spans="2:9" x14ac:dyDescent="0.2">
      <c r="B21" t="s">
        <v>4</v>
      </c>
      <c r="C21">
        <v>37600</v>
      </c>
    </row>
    <row r="24" spans="2:9" x14ac:dyDescent="0.2">
      <c r="B24" t="s">
        <v>31</v>
      </c>
      <c r="C24">
        <f>SUM(C10:C23)</f>
        <v>156348</v>
      </c>
    </row>
    <row r="27" spans="2:9" x14ac:dyDescent="0.2">
      <c r="B27" t="s">
        <v>7</v>
      </c>
      <c r="C27">
        <f>C7-C24</f>
        <v>-101478</v>
      </c>
      <c r="E27" s="5"/>
    </row>
    <row r="29" spans="2:9" x14ac:dyDescent="0.2">
      <c r="B29" s="5"/>
    </row>
    <row r="34" spans="2:5" x14ac:dyDescent="0.2"/>
    <row r="38" spans="2:5" x14ac:dyDescent="0.2">
      <c r="E38" s="5"/>
    </row>
    <row r="40" spans="2:5" x14ac:dyDescent="0.2">
      <c r="B40" s="5"/>
    </row>
    <row r="42" spans="2:5" x14ac:dyDescent="0.2">
      <c r="E42" s="7"/>
    </row>
    <row r="43" spans="2:5" x14ac:dyDescent="0.2">
      <c r="E43" s="7"/>
    </row>
    <row r="44" spans="2:5" x14ac:dyDescent="0.2">
      <c r="E44" s="7"/>
    </row>
    <row r="45" spans="2:5" x14ac:dyDescent="0.2">
      <c r="E45" s="7"/>
    </row>
    <row r="46" spans="2:5" x14ac:dyDescent="0.2">
      <c r="E46" s="7"/>
    </row>
    <row r="47" spans="2:5" x14ac:dyDescent="0.2">
      <c r="E47" s="5"/>
    </row>
    <row r="49" spans="2:5" x14ac:dyDescent="0.2">
      <c r="B49" s="5"/>
    </row>
    <row r="51" spans="2:5" x14ac:dyDescent="0.2">
      <c r="E51" s="7"/>
    </row>
    <row r="52" spans="2:5" x14ac:dyDescent="0.2">
      <c r="E52" s="7"/>
    </row>
    <row r="53" spans="2:5" x14ac:dyDescent="0.2">
      <c r="E53" s="7"/>
    </row>
    <row r="54" spans="2:5" x14ac:dyDescent="0.2">
      <c r="E54" s="7"/>
    </row>
    <row r="55" spans="2:5" x14ac:dyDescent="0.2">
      <c r="E55" s="7"/>
    </row>
    <row r="56" spans="2:5" x14ac:dyDescent="0.2">
      <c r="E56" s="7"/>
    </row>
    <row r="57" spans="2:5" x14ac:dyDescent="0.2">
      <c r="E57" s="7"/>
    </row>
    <row r="58" spans="2:5" x14ac:dyDescent="0.2">
      <c r="E58" s="7"/>
    </row>
    <row r="59" spans="2:5" x14ac:dyDescent="0.2">
      <c r="E59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opLeftCell="A16" workbookViewId="0">
      <selection activeCell="L9" sqref="L9"/>
    </sheetView>
  </sheetViews>
  <sheetFormatPr defaultRowHeight="12.75" x14ac:dyDescent="0.2"/>
  <cols>
    <col min="2" max="2" width="18.5703125" customWidth="1"/>
    <col min="4" max="4" width="14" customWidth="1"/>
  </cols>
  <sheetData>
    <row r="2" spans="2:7" x14ac:dyDescent="0.2">
      <c r="B2" s="5" t="s">
        <v>49</v>
      </c>
      <c r="C2" s="5"/>
      <c r="D2" s="5" t="s">
        <v>50</v>
      </c>
      <c r="E2" s="5"/>
      <c r="F2" s="5"/>
      <c r="G2" s="5"/>
    </row>
    <row r="5" spans="2:7" x14ac:dyDescent="0.2">
      <c r="B5" s="11"/>
      <c r="C5" s="11"/>
      <c r="D5" s="11" t="s">
        <v>46</v>
      </c>
      <c r="E5" s="11" t="s">
        <v>47</v>
      </c>
      <c r="F5" s="11" t="s">
        <v>48</v>
      </c>
      <c r="G5" s="11" t="s">
        <v>51</v>
      </c>
    </row>
    <row r="6" spans="2:7" x14ac:dyDescent="0.2">
      <c r="B6" s="11"/>
      <c r="C6" s="11"/>
      <c r="D6" s="11"/>
      <c r="E6" s="11"/>
      <c r="F6" s="11"/>
      <c r="G6" s="11"/>
    </row>
    <row r="7" spans="2:7" x14ac:dyDescent="0.2">
      <c r="B7" s="11" t="s">
        <v>40</v>
      </c>
      <c r="C7" s="11"/>
      <c r="D7" s="11"/>
      <c r="E7" s="11"/>
      <c r="F7" s="11"/>
      <c r="G7" s="11"/>
    </row>
    <row r="8" spans="2:7" x14ac:dyDescent="0.2">
      <c r="B8" s="11"/>
      <c r="C8" s="11"/>
      <c r="D8" s="11"/>
      <c r="E8" s="11"/>
      <c r="F8" s="11"/>
      <c r="G8" s="11"/>
    </row>
    <row r="9" spans="2:7" x14ac:dyDescent="0.2">
      <c r="B9" s="11" t="s">
        <v>41</v>
      </c>
      <c r="C9" s="11"/>
      <c r="D9" s="11"/>
      <c r="E9" s="11"/>
      <c r="F9" s="11"/>
      <c r="G9" s="11"/>
    </row>
    <row r="10" spans="2:7" x14ac:dyDescent="0.2">
      <c r="B10" s="11"/>
      <c r="C10" s="11"/>
      <c r="D10" s="11"/>
      <c r="E10" s="11"/>
      <c r="F10" s="11"/>
      <c r="G10" s="11"/>
    </row>
    <row r="11" spans="2:7" x14ac:dyDescent="0.2">
      <c r="B11" s="11" t="s">
        <v>42</v>
      </c>
      <c r="C11" s="11"/>
      <c r="D11" s="11"/>
      <c r="E11" s="11"/>
      <c r="F11" s="11"/>
      <c r="G11" s="11"/>
    </row>
    <row r="12" spans="2:7" x14ac:dyDescent="0.2">
      <c r="B12" s="11"/>
      <c r="C12" s="11"/>
      <c r="D12" s="11"/>
      <c r="E12" s="11"/>
      <c r="F12" s="11"/>
      <c r="G12" s="11"/>
    </row>
    <row r="13" spans="2:7" x14ac:dyDescent="0.2">
      <c r="B13" s="11" t="s">
        <v>43</v>
      </c>
      <c r="C13" s="11"/>
      <c r="D13" s="11"/>
      <c r="E13" s="11"/>
      <c r="F13" s="11"/>
      <c r="G13" s="11"/>
    </row>
    <row r="14" spans="2:7" x14ac:dyDescent="0.2">
      <c r="B14" s="11"/>
      <c r="C14" s="11"/>
      <c r="D14" s="11"/>
      <c r="E14" s="11"/>
      <c r="F14" s="11"/>
      <c r="G14" s="11"/>
    </row>
    <row r="15" spans="2:7" x14ac:dyDescent="0.2">
      <c r="B15" s="11" t="s">
        <v>44</v>
      </c>
      <c r="C15" s="11"/>
      <c r="D15" s="11"/>
      <c r="E15" s="11"/>
      <c r="F15" s="11"/>
      <c r="G15" s="11"/>
    </row>
    <row r="16" spans="2:7" x14ac:dyDescent="0.2">
      <c r="B16" s="11"/>
      <c r="C16" s="11"/>
      <c r="D16" s="11"/>
      <c r="E16" s="11"/>
      <c r="F16" s="11"/>
      <c r="G16" s="11"/>
    </row>
    <row r="17" spans="2:7" x14ac:dyDescent="0.2">
      <c r="B17" s="11" t="s">
        <v>45</v>
      </c>
      <c r="C17" s="11"/>
      <c r="D17" s="11"/>
      <c r="E17" s="11"/>
      <c r="F17" s="11"/>
      <c r="G17" s="11"/>
    </row>
    <row r="18" spans="2:7" x14ac:dyDescent="0.2">
      <c r="B18" s="11"/>
      <c r="C18" s="11"/>
      <c r="D18" s="11"/>
      <c r="E18" s="11"/>
      <c r="F18" s="11"/>
      <c r="G18" s="11"/>
    </row>
    <row r="19" spans="2:7" x14ac:dyDescent="0.2">
      <c r="B19" s="11"/>
      <c r="C19" s="11"/>
      <c r="D19" s="11"/>
      <c r="E19" s="11"/>
      <c r="F19" s="11"/>
      <c r="G19" s="11"/>
    </row>
    <row r="23" spans="2:7" x14ac:dyDescent="0.2">
      <c r="B23" s="5" t="s">
        <v>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topLeftCell="A23" workbookViewId="0">
      <selection activeCell="P27" sqref="P27"/>
    </sheetView>
  </sheetViews>
  <sheetFormatPr defaultRowHeight="12.75" x14ac:dyDescent="0.2"/>
  <cols>
    <col min="2" max="2" width="7.28515625" customWidth="1"/>
    <col min="3" max="3" width="29.5703125" customWidth="1"/>
    <col min="4" max="4" width="10.5703125" customWidth="1"/>
  </cols>
  <sheetData>
    <row r="2" spans="2:6" x14ac:dyDescent="0.2">
      <c r="C2" s="5" t="s">
        <v>80</v>
      </c>
      <c r="D2" s="5"/>
      <c r="E2" s="5"/>
    </row>
    <row r="4" spans="2:6" x14ac:dyDescent="0.2">
      <c r="B4" s="12" t="s">
        <v>81</v>
      </c>
      <c r="C4" s="13" t="s">
        <v>82</v>
      </c>
      <c r="D4" s="13" t="s">
        <v>83</v>
      </c>
      <c r="E4" s="12"/>
      <c r="F4" s="12"/>
    </row>
    <row r="5" spans="2:6" x14ac:dyDescent="0.2">
      <c r="B5" s="12"/>
      <c r="C5" s="12"/>
      <c r="D5" s="12"/>
      <c r="E5" s="12"/>
      <c r="F5" s="12"/>
    </row>
    <row r="6" spans="2:6" x14ac:dyDescent="0.2">
      <c r="B6" s="12"/>
      <c r="C6" s="12"/>
      <c r="D6" s="12"/>
      <c r="E6" s="12"/>
      <c r="F6" s="12"/>
    </row>
    <row r="7" spans="2:6" x14ac:dyDescent="0.2">
      <c r="B7" s="12"/>
      <c r="C7" s="12"/>
      <c r="D7" s="12"/>
      <c r="E7" s="12"/>
      <c r="F7" s="12"/>
    </row>
    <row r="8" spans="2:6" x14ac:dyDescent="0.2">
      <c r="B8" s="12"/>
      <c r="C8" s="12"/>
      <c r="D8" s="12"/>
      <c r="E8" s="12"/>
      <c r="F8" s="12"/>
    </row>
    <row r="9" spans="2:6" x14ac:dyDescent="0.2">
      <c r="B9" s="12"/>
      <c r="C9" s="12"/>
      <c r="D9" s="12"/>
      <c r="E9" s="13"/>
      <c r="F9" s="12"/>
    </row>
    <row r="10" spans="2:6" x14ac:dyDescent="0.2">
      <c r="B10" s="12"/>
      <c r="C10" s="12"/>
      <c r="D10" s="12"/>
      <c r="E10" s="12"/>
      <c r="F10" s="12"/>
    </row>
    <row r="11" spans="2:6" x14ac:dyDescent="0.2">
      <c r="B11" s="12"/>
      <c r="C11" s="12"/>
      <c r="D11" s="12"/>
      <c r="E11" s="12"/>
      <c r="F11" s="12"/>
    </row>
    <row r="12" spans="2:6" x14ac:dyDescent="0.2">
      <c r="B12" s="12"/>
      <c r="C12" s="12"/>
      <c r="D12" s="12"/>
      <c r="E12" s="12"/>
      <c r="F12" s="12"/>
    </row>
    <row r="13" spans="2:6" x14ac:dyDescent="0.2">
      <c r="B13" s="12"/>
      <c r="C13" s="12"/>
      <c r="D13" s="12"/>
      <c r="E13" s="12"/>
      <c r="F13" s="12"/>
    </row>
    <row r="14" spans="2:6" x14ac:dyDescent="0.2">
      <c r="B14" s="12"/>
      <c r="C14" s="12"/>
      <c r="D14" s="12"/>
      <c r="E14" s="12"/>
      <c r="F14" s="12"/>
    </row>
    <row r="15" spans="2:6" x14ac:dyDescent="0.2">
      <c r="B15" s="12"/>
      <c r="C15" s="12"/>
      <c r="D15" s="12"/>
      <c r="E15" s="12"/>
      <c r="F15" s="12"/>
    </row>
    <row r="16" spans="2:6" x14ac:dyDescent="0.2">
      <c r="B16" s="12"/>
      <c r="C16" s="12"/>
      <c r="D16" s="12"/>
      <c r="E16" s="12"/>
      <c r="F16" s="12"/>
    </row>
    <row r="17" spans="2:6" x14ac:dyDescent="0.2">
      <c r="B17" s="12"/>
      <c r="C17" s="12"/>
      <c r="D17" s="12"/>
      <c r="E17" s="12"/>
      <c r="F17" s="12"/>
    </row>
    <row r="18" spans="2:6" x14ac:dyDescent="0.2">
      <c r="B18" s="12"/>
      <c r="C18" s="12"/>
      <c r="D18" s="12"/>
      <c r="E18" s="12"/>
      <c r="F18" s="12"/>
    </row>
    <row r="19" spans="2:6" x14ac:dyDescent="0.2">
      <c r="B19" s="12"/>
      <c r="C19" s="12"/>
      <c r="D19" s="12"/>
      <c r="E19" s="12"/>
      <c r="F19" s="12"/>
    </row>
    <row r="20" spans="2:6" x14ac:dyDescent="0.2">
      <c r="B20" s="12"/>
      <c r="C20" s="12"/>
      <c r="D20" s="12"/>
      <c r="E20" s="12"/>
      <c r="F20" s="12"/>
    </row>
    <row r="21" spans="2:6" x14ac:dyDescent="0.2">
      <c r="B21" s="12"/>
      <c r="C21" s="12"/>
      <c r="D21" s="12"/>
      <c r="E21" s="12"/>
      <c r="F21" s="12"/>
    </row>
    <row r="22" spans="2:6" x14ac:dyDescent="0.2">
      <c r="B22" s="12"/>
      <c r="C22" s="12"/>
      <c r="D22" s="12"/>
      <c r="E22" s="12"/>
      <c r="F22" s="12"/>
    </row>
    <row r="23" spans="2:6" x14ac:dyDescent="0.2">
      <c r="B23" s="12"/>
      <c r="C23" s="12"/>
      <c r="D23" s="12"/>
      <c r="E23" s="12"/>
      <c r="F23" s="12"/>
    </row>
    <row r="24" spans="2:6" x14ac:dyDescent="0.2">
      <c r="B24" s="12"/>
      <c r="C24" s="12"/>
      <c r="D24" s="12"/>
      <c r="E24" s="12"/>
      <c r="F24" s="12"/>
    </row>
    <row r="25" spans="2:6" x14ac:dyDescent="0.2">
      <c r="B25" s="12"/>
      <c r="C25" s="12"/>
      <c r="D25" s="12"/>
      <c r="E25" s="12"/>
      <c r="F25" s="12"/>
    </row>
    <row r="26" spans="2:6" x14ac:dyDescent="0.2">
      <c r="B26" s="12"/>
      <c r="C26" s="12"/>
      <c r="D26" s="12"/>
      <c r="E26" s="12"/>
      <c r="F26" s="12"/>
    </row>
    <row r="27" spans="2:6" x14ac:dyDescent="0.2">
      <c r="B27" s="12"/>
      <c r="C27" s="12"/>
      <c r="D27" s="12"/>
      <c r="E27" s="12"/>
      <c r="F27" s="12"/>
    </row>
    <row r="28" spans="2:6" x14ac:dyDescent="0.2">
      <c r="B28" s="12"/>
      <c r="C28" s="12"/>
      <c r="D28" s="12"/>
      <c r="E28" s="12"/>
      <c r="F28" s="12"/>
    </row>
    <row r="29" spans="2:6" x14ac:dyDescent="0.2">
      <c r="B29" s="12"/>
      <c r="C29" s="12"/>
      <c r="D29" s="12"/>
      <c r="E29" s="12"/>
      <c r="F29" s="12"/>
    </row>
    <row r="30" spans="2:6" x14ac:dyDescent="0.2">
      <c r="B30" s="12"/>
      <c r="C30" s="12"/>
      <c r="D30" s="12"/>
      <c r="E30" s="12"/>
      <c r="F30" s="12"/>
    </row>
    <row r="31" spans="2:6" x14ac:dyDescent="0.2">
      <c r="B31" s="12"/>
      <c r="C31" s="12"/>
      <c r="D31" s="12"/>
      <c r="E31" s="12"/>
      <c r="F31" s="12"/>
    </row>
    <row r="32" spans="2:6" x14ac:dyDescent="0.2">
      <c r="B32" s="12"/>
      <c r="C32" s="12"/>
      <c r="D32" s="12"/>
      <c r="E32" s="12"/>
      <c r="F32" s="12"/>
    </row>
    <row r="33" spans="2:6" x14ac:dyDescent="0.2">
      <c r="B33" s="12"/>
      <c r="C33" s="12"/>
      <c r="D33" s="12"/>
      <c r="E33" s="12"/>
      <c r="F33" s="12"/>
    </row>
    <row r="34" spans="2:6" x14ac:dyDescent="0.2">
      <c r="B34" s="12"/>
      <c r="C34" s="12"/>
      <c r="D34" s="12"/>
      <c r="E34" s="12"/>
      <c r="F34" s="12"/>
    </row>
    <row r="35" spans="2:6" x14ac:dyDescent="0.2">
      <c r="B35" s="12"/>
      <c r="C35" s="12"/>
      <c r="D35" s="12"/>
      <c r="E35" s="12"/>
      <c r="F35" s="12"/>
    </row>
    <row r="36" spans="2:6" x14ac:dyDescent="0.2">
      <c r="B36" s="12"/>
      <c r="C36" s="12"/>
      <c r="D36" s="12"/>
      <c r="E36" s="12"/>
      <c r="F36" s="12"/>
    </row>
    <row r="37" spans="2:6" x14ac:dyDescent="0.2">
      <c r="B37" s="12"/>
      <c r="C37" s="12"/>
      <c r="D37" s="12"/>
      <c r="E37" s="12"/>
      <c r="F37" s="12"/>
    </row>
    <row r="38" spans="2:6" x14ac:dyDescent="0.2">
      <c r="B38" s="12"/>
      <c r="C38" s="12"/>
      <c r="D38" s="12"/>
      <c r="E38" s="12"/>
      <c r="F38" s="12"/>
    </row>
    <row r="39" spans="2:6" x14ac:dyDescent="0.2">
      <c r="B39" s="12"/>
      <c r="C39" s="12"/>
      <c r="D39" s="12"/>
      <c r="E39" s="12"/>
      <c r="F39" s="12"/>
    </row>
    <row r="40" spans="2:6" x14ac:dyDescent="0.2">
      <c r="B40" s="12"/>
      <c r="C40" s="12"/>
      <c r="D40" s="12"/>
      <c r="E40" s="12"/>
      <c r="F40" s="12"/>
    </row>
    <row r="41" spans="2:6" x14ac:dyDescent="0.2">
      <c r="B41" s="12"/>
      <c r="C41" s="12"/>
      <c r="D41" s="12"/>
      <c r="E41" s="12"/>
      <c r="F41" s="12"/>
    </row>
    <row r="42" spans="2:6" x14ac:dyDescent="0.2">
      <c r="B42" s="12"/>
      <c r="C42" s="12"/>
      <c r="D42" s="12"/>
      <c r="E42" s="12"/>
      <c r="F42" s="12"/>
    </row>
    <row r="43" spans="2:6" x14ac:dyDescent="0.2">
      <c r="B43" s="12"/>
      <c r="C43" s="12"/>
      <c r="D43" s="12"/>
      <c r="E43" s="12"/>
      <c r="F43" s="12"/>
    </row>
    <row r="44" spans="2:6" x14ac:dyDescent="0.2">
      <c r="B44" s="12"/>
      <c r="C44" s="12"/>
      <c r="D44" s="12"/>
      <c r="E44" s="12"/>
      <c r="F44" s="12"/>
    </row>
    <row r="45" spans="2:6" x14ac:dyDescent="0.2">
      <c r="B45" s="12"/>
      <c r="C45" s="12"/>
      <c r="D45" s="12"/>
      <c r="E45" s="12"/>
      <c r="F45" s="12"/>
    </row>
    <row r="46" spans="2:6" x14ac:dyDescent="0.2">
      <c r="B46" s="12"/>
      <c r="C46" s="12"/>
      <c r="D46" s="12"/>
      <c r="E46" s="12"/>
      <c r="F46" s="12"/>
    </row>
    <row r="47" spans="2:6" x14ac:dyDescent="0.2">
      <c r="B47" s="12"/>
      <c r="C47" s="12"/>
      <c r="D47" s="12"/>
      <c r="E47" s="12"/>
      <c r="F47" s="1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5"/>
  <sheetViews>
    <sheetView workbookViewId="0">
      <selection activeCell="H7" sqref="H7"/>
    </sheetView>
  </sheetViews>
  <sheetFormatPr defaultRowHeight="12.75" x14ac:dyDescent="0.2"/>
  <cols>
    <col min="1" max="1" width="6.42578125" customWidth="1"/>
    <col min="2" max="2" width="29" customWidth="1"/>
    <col min="3" max="3" width="4.85546875" customWidth="1"/>
    <col min="4" max="4" width="4.5703125" customWidth="1"/>
    <col min="5" max="5" width="4.42578125" customWidth="1"/>
    <col min="6" max="6" width="4.7109375" customWidth="1"/>
    <col min="7" max="7" width="5" customWidth="1"/>
    <col min="8" max="8" width="4.42578125" customWidth="1"/>
    <col min="9" max="10" width="5.28515625" customWidth="1"/>
    <col min="11" max="11" width="5" customWidth="1"/>
    <col min="12" max="12" width="5.42578125" customWidth="1"/>
    <col min="13" max="13" width="4.85546875" customWidth="1"/>
    <col min="14" max="14" width="4.28515625" customWidth="1"/>
    <col min="15" max="15" width="4.140625" customWidth="1"/>
    <col min="16" max="16" width="5.140625" customWidth="1"/>
    <col min="17" max="17" width="5" customWidth="1"/>
    <col min="18" max="18" width="4.42578125" customWidth="1"/>
    <col min="19" max="20" width="4.85546875" customWidth="1"/>
    <col min="21" max="21" width="5" customWidth="1"/>
    <col min="22" max="22" width="4.7109375" customWidth="1"/>
    <col min="23" max="23" width="4.85546875" customWidth="1"/>
    <col min="24" max="24" width="5.140625" customWidth="1"/>
    <col min="25" max="25" width="4.42578125" customWidth="1"/>
    <col min="26" max="26" width="4.5703125" customWidth="1"/>
    <col min="27" max="27" width="4.85546875" customWidth="1"/>
    <col min="28" max="28" width="4.140625" customWidth="1"/>
    <col min="29" max="29" width="4.42578125" customWidth="1"/>
    <col min="30" max="31" width="4.85546875" customWidth="1"/>
    <col min="32" max="32" width="5" customWidth="1"/>
    <col min="33" max="33" width="4.5703125" customWidth="1"/>
  </cols>
  <sheetData>
    <row r="1" spans="1:34" x14ac:dyDescent="0.2">
      <c r="B1" s="14" t="s">
        <v>125</v>
      </c>
    </row>
    <row r="3" spans="1:34" x14ac:dyDescent="0.2">
      <c r="A3" s="12"/>
      <c r="B3" s="12"/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  <c r="Z3" s="11">
        <v>24</v>
      </c>
      <c r="AA3" s="11">
        <v>25</v>
      </c>
      <c r="AB3" s="11">
        <v>26</v>
      </c>
      <c r="AC3" s="11">
        <v>27</v>
      </c>
      <c r="AD3" s="11">
        <v>28</v>
      </c>
      <c r="AE3" s="11">
        <v>29</v>
      </c>
      <c r="AF3" s="11">
        <v>30</v>
      </c>
      <c r="AG3" s="11">
        <v>31</v>
      </c>
      <c r="AH3" s="11" t="s">
        <v>0</v>
      </c>
    </row>
    <row r="4" spans="1:34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26.25" customHeight="1" x14ac:dyDescent="0.25">
      <c r="A5" s="11">
        <v>1</v>
      </c>
      <c r="B5" s="19" t="s">
        <v>84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26.25" customHeight="1" x14ac:dyDescent="0.25">
      <c r="A6" s="11">
        <v>2</v>
      </c>
      <c r="B6" s="19" t="s">
        <v>85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25.5" customHeight="1" x14ac:dyDescent="0.25">
      <c r="A7" s="11">
        <v>3</v>
      </c>
      <c r="B7" s="19" t="s">
        <v>86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24.75" customHeight="1" x14ac:dyDescent="0.25">
      <c r="A8" s="11">
        <v>4</v>
      </c>
      <c r="B8" s="19" t="s">
        <v>87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26.25" customHeight="1" x14ac:dyDescent="0.25">
      <c r="A9" s="11">
        <v>5</v>
      </c>
      <c r="B9" s="19" t="s">
        <v>124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7" customHeight="1" x14ac:dyDescent="0.25">
      <c r="A10" s="11">
        <v>6</v>
      </c>
      <c r="B10" s="19" t="s">
        <v>88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7.75" customHeight="1" x14ac:dyDescent="0.25">
      <c r="A11" s="11">
        <v>7</v>
      </c>
      <c r="B11" s="19" t="s">
        <v>89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7" customHeight="1" x14ac:dyDescent="0.25">
      <c r="A12" s="11">
        <v>8</v>
      </c>
      <c r="B12" s="19" t="s">
        <v>90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5.5" customHeight="1" x14ac:dyDescent="0.25">
      <c r="A13" s="11">
        <v>9</v>
      </c>
      <c r="B13" s="19" t="s">
        <v>91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6.25" customHeight="1" x14ac:dyDescent="0.25">
      <c r="A14" s="11">
        <v>10</v>
      </c>
      <c r="B14" s="19" t="s">
        <v>92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7.75" customHeight="1" x14ac:dyDescent="0.25">
      <c r="A15" s="11">
        <v>11</v>
      </c>
      <c r="B15" s="19" t="s">
        <v>93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</sheetData>
  <pageMargins left="0.7" right="0.7" top="0.75" bottom="0.75" header="0.3" footer="0.3"/>
  <pageSetup paperSize="9" scale="6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7"/>
  <sheetViews>
    <sheetView tabSelected="1" topLeftCell="S19" workbookViewId="0">
      <selection activeCell="F40" sqref="E40:F42"/>
    </sheetView>
  </sheetViews>
  <sheetFormatPr defaultRowHeight="12.75" x14ac:dyDescent="0.2"/>
  <cols>
    <col min="5" max="5" width="35.28515625" customWidth="1"/>
  </cols>
  <sheetData>
    <row r="3" spans="3:5" ht="27.75" customHeight="1" x14ac:dyDescent="0.2">
      <c r="C3" s="15" t="s">
        <v>94</v>
      </c>
      <c r="D3" s="15" t="s">
        <v>95</v>
      </c>
      <c r="E3" s="15" t="s">
        <v>96</v>
      </c>
    </row>
    <row r="4" spans="3:5" ht="43.5" customHeight="1" x14ac:dyDescent="0.2">
      <c r="C4" s="15" t="s">
        <v>97</v>
      </c>
      <c r="D4" s="15" t="s">
        <v>95</v>
      </c>
      <c r="E4" s="15" t="s">
        <v>98</v>
      </c>
    </row>
    <row r="5" spans="3:5" ht="27.75" customHeight="1" x14ac:dyDescent="0.2">
      <c r="C5" s="15" t="s">
        <v>99</v>
      </c>
      <c r="D5" s="15" t="s">
        <v>95</v>
      </c>
      <c r="E5" s="15" t="s">
        <v>100</v>
      </c>
    </row>
    <row r="6" spans="3:5" ht="28.5" customHeight="1" x14ac:dyDescent="0.2">
      <c r="C6" s="15" t="s">
        <v>101</v>
      </c>
      <c r="D6" s="15" t="s">
        <v>95</v>
      </c>
      <c r="E6" s="15" t="s">
        <v>102</v>
      </c>
    </row>
    <row r="7" spans="3:5" ht="20.25" customHeight="1" x14ac:dyDescent="0.2">
      <c r="C7" s="15" t="s">
        <v>103</v>
      </c>
      <c r="D7" s="15" t="s">
        <v>95</v>
      </c>
      <c r="E7" s="15" t="s">
        <v>104</v>
      </c>
    </row>
    <row r="8" spans="3:5" ht="46.5" customHeight="1" x14ac:dyDescent="0.2">
      <c r="C8" s="15" t="s">
        <v>105</v>
      </c>
      <c r="D8" s="15" t="s">
        <v>95</v>
      </c>
      <c r="E8" s="15" t="s">
        <v>106</v>
      </c>
    </row>
    <row r="9" spans="3:5" ht="41.25" customHeight="1" x14ac:dyDescent="0.2">
      <c r="C9" s="15" t="s">
        <v>107</v>
      </c>
      <c r="D9" s="15" t="s">
        <v>95</v>
      </c>
      <c r="E9" s="15" t="s">
        <v>108</v>
      </c>
    </row>
    <row r="10" spans="3:5" ht="30" customHeight="1" x14ac:dyDescent="0.2">
      <c r="C10" s="15" t="s">
        <v>109</v>
      </c>
      <c r="D10" s="15" t="s">
        <v>95</v>
      </c>
      <c r="E10" s="15" t="s">
        <v>110</v>
      </c>
    </row>
    <row r="14" spans="3:5" ht="15" x14ac:dyDescent="0.2">
      <c r="C14" s="16" t="s">
        <v>111</v>
      </c>
    </row>
    <row r="15" spans="3:5" ht="15" x14ac:dyDescent="0.2">
      <c r="C15" s="17" t="s">
        <v>112</v>
      </c>
    </row>
    <row r="16" spans="3:5" ht="15" x14ac:dyDescent="0.2">
      <c r="C16" s="17" t="s">
        <v>113</v>
      </c>
    </row>
    <row r="17" spans="2:5" ht="15" x14ac:dyDescent="0.2">
      <c r="C17" s="16" t="s">
        <v>114</v>
      </c>
    </row>
    <row r="18" spans="2:5" ht="15" x14ac:dyDescent="0.2">
      <c r="C18" s="17" t="s">
        <v>115</v>
      </c>
    </row>
    <row r="21" spans="2:5" ht="15" x14ac:dyDescent="0.2">
      <c r="C21" s="17" t="s">
        <v>116</v>
      </c>
    </row>
    <row r="24" spans="2:5" ht="15.75" x14ac:dyDescent="0.25">
      <c r="C24" s="18" t="s">
        <v>117</v>
      </c>
      <c r="D24" s="18"/>
      <c r="E24" s="5"/>
    </row>
    <row r="26" spans="2:5" x14ac:dyDescent="0.2">
      <c r="B26">
        <v>1</v>
      </c>
      <c r="C26" t="s">
        <v>4</v>
      </c>
    </row>
    <row r="27" spans="2:5" x14ac:dyDescent="0.2">
      <c r="B27">
        <v>2</v>
      </c>
      <c r="C27" t="s">
        <v>118</v>
      </c>
    </row>
    <row r="28" spans="2:5" x14ac:dyDescent="0.2">
      <c r="B28">
        <v>3</v>
      </c>
      <c r="C28" t="s">
        <v>119</v>
      </c>
    </row>
    <row r="34" spans="2:5" ht="15.75" x14ac:dyDescent="0.25">
      <c r="C34" s="18" t="s">
        <v>120</v>
      </c>
      <c r="D34" s="18"/>
      <c r="E34" s="5"/>
    </row>
    <row r="35" spans="2:5" x14ac:dyDescent="0.2">
      <c r="B35">
        <v>1</v>
      </c>
      <c r="C35" t="s">
        <v>121</v>
      </c>
    </row>
    <row r="36" spans="2:5" x14ac:dyDescent="0.2">
      <c r="B36">
        <v>2</v>
      </c>
      <c r="C36" t="s">
        <v>122</v>
      </c>
    </row>
    <row r="37" spans="2:5" x14ac:dyDescent="0.2">
      <c r="B37">
        <v>3</v>
      </c>
      <c r="C37" t="s">
        <v>123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selection activeCell="M21" sqref="M21"/>
    </sheetView>
  </sheetViews>
  <sheetFormatPr defaultRowHeight="12.75" x14ac:dyDescent="0.2"/>
  <cols>
    <col min="2" max="2" width="27.140625" customWidth="1"/>
    <col min="3" max="3" width="13.7109375" customWidth="1"/>
    <col min="6" max="6" width="27.5703125" customWidth="1"/>
  </cols>
  <sheetData>
    <row r="1" spans="2:12" x14ac:dyDescent="0.2">
      <c r="C1" s="5" t="s">
        <v>19</v>
      </c>
      <c r="D1" t="s">
        <v>1</v>
      </c>
      <c r="G1" s="5" t="s">
        <v>5</v>
      </c>
    </row>
    <row r="2" spans="2:12" x14ac:dyDescent="0.2">
      <c r="B2" s="5" t="s">
        <v>14</v>
      </c>
      <c r="D2" t="s">
        <v>26</v>
      </c>
      <c r="F2" s="5" t="s">
        <v>14</v>
      </c>
      <c r="I2" t="s">
        <v>127</v>
      </c>
    </row>
    <row r="4" spans="2:12" x14ac:dyDescent="0.2">
      <c r="B4" t="s">
        <v>15</v>
      </c>
      <c r="C4">
        <v>78980</v>
      </c>
      <c r="D4">
        <v>53630</v>
      </c>
      <c r="F4" t="s">
        <v>15</v>
      </c>
    </row>
    <row r="5" spans="2:12" x14ac:dyDescent="0.2">
      <c r="B5" t="s">
        <v>23</v>
      </c>
      <c r="F5" t="s">
        <v>126</v>
      </c>
      <c r="G5">
        <v>149822</v>
      </c>
      <c r="I5" s="20">
        <v>21687</v>
      </c>
      <c r="J5" t="s">
        <v>126</v>
      </c>
      <c r="K5">
        <v>3750</v>
      </c>
      <c r="L5" t="s">
        <v>128</v>
      </c>
    </row>
    <row r="6" spans="2:12" x14ac:dyDescent="0.2">
      <c r="B6" t="s">
        <v>20</v>
      </c>
      <c r="C6">
        <v>26000</v>
      </c>
      <c r="D6">
        <v>26000</v>
      </c>
      <c r="I6" s="20">
        <v>18955</v>
      </c>
      <c r="K6">
        <v>7560</v>
      </c>
      <c r="L6" t="s">
        <v>129</v>
      </c>
    </row>
    <row r="7" spans="2:12" x14ac:dyDescent="0.2">
      <c r="I7" s="20">
        <v>5000</v>
      </c>
      <c r="K7">
        <v>150</v>
      </c>
      <c r="L7" t="s">
        <v>130</v>
      </c>
    </row>
    <row r="8" spans="2:12" x14ac:dyDescent="0.2">
      <c r="B8" t="s">
        <v>21</v>
      </c>
      <c r="C8">
        <f>SUM(C4:C7)</f>
        <v>104980</v>
      </c>
      <c r="D8">
        <f>SUM(D4:D7)</f>
        <v>79630</v>
      </c>
      <c r="F8" t="s">
        <v>21</v>
      </c>
      <c r="G8">
        <f>SUM(G4:G7)</f>
        <v>149822</v>
      </c>
      <c r="I8">
        <v>1600</v>
      </c>
      <c r="K8">
        <v>1835</v>
      </c>
      <c r="L8" t="s">
        <v>128</v>
      </c>
    </row>
    <row r="9" spans="2:12" x14ac:dyDescent="0.2">
      <c r="B9" s="5" t="s">
        <v>16</v>
      </c>
      <c r="F9" s="5" t="s">
        <v>16</v>
      </c>
      <c r="I9" s="20">
        <v>19528</v>
      </c>
      <c r="K9">
        <v>4500</v>
      </c>
      <c r="L9" t="s">
        <v>131</v>
      </c>
    </row>
    <row r="10" spans="2:12" x14ac:dyDescent="0.2">
      <c r="B10" t="s">
        <v>27</v>
      </c>
      <c r="D10">
        <v>55600</v>
      </c>
      <c r="F10" t="s">
        <v>27</v>
      </c>
      <c r="I10" s="20">
        <v>2075</v>
      </c>
      <c r="K10">
        <v>700</v>
      </c>
      <c r="L10" t="s">
        <v>132</v>
      </c>
    </row>
    <row r="11" spans="2:12" x14ac:dyDescent="0.2">
      <c r="B11" t="s">
        <v>17</v>
      </c>
      <c r="F11" t="s">
        <v>17</v>
      </c>
      <c r="I11" s="20">
        <v>13322</v>
      </c>
      <c r="K11">
        <v>700</v>
      </c>
      <c r="L11" t="s">
        <v>133</v>
      </c>
    </row>
    <row r="12" spans="2:12" x14ac:dyDescent="0.2">
      <c r="B12" t="s">
        <v>22</v>
      </c>
      <c r="C12">
        <f>26000+29160</f>
        <v>55160</v>
      </c>
      <c r="F12" t="s">
        <v>22</v>
      </c>
      <c r="G12">
        <f>26000+29160</f>
        <v>55160</v>
      </c>
      <c r="I12" s="20">
        <v>8845</v>
      </c>
    </row>
    <row r="13" spans="2:12" x14ac:dyDescent="0.2">
      <c r="B13" t="s">
        <v>28</v>
      </c>
      <c r="C13">
        <v>24470</v>
      </c>
      <c r="D13">
        <v>24470</v>
      </c>
      <c r="F13" t="s">
        <v>28</v>
      </c>
      <c r="G13">
        <v>24470</v>
      </c>
      <c r="I13" s="20">
        <v>1620</v>
      </c>
      <c r="K13">
        <v>3510</v>
      </c>
      <c r="L13" t="s">
        <v>135</v>
      </c>
    </row>
    <row r="14" spans="2:12" x14ac:dyDescent="0.2">
      <c r="B14" t="s">
        <v>6</v>
      </c>
      <c r="C14">
        <v>21700</v>
      </c>
      <c r="F14" t="s">
        <v>6</v>
      </c>
      <c r="G14">
        <v>21700</v>
      </c>
      <c r="I14" s="20">
        <v>2710</v>
      </c>
    </row>
    <row r="15" spans="2:12" x14ac:dyDescent="0.2">
      <c r="B15" t="s">
        <v>24</v>
      </c>
      <c r="C15">
        <v>3650</v>
      </c>
      <c r="F15" t="s">
        <v>24</v>
      </c>
      <c r="G15">
        <v>3650</v>
      </c>
      <c r="I15" s="20">
        <v>9670</v>
      </c>
    </row>
    <row r="16" spans="2:12" x14ac:dyDescent="0.2">
      <c r="I16" s="20">
        <v>6660</v>
      </c>
    </row>
    <row r="17" spans="2:13" x14ac:dyDescent="0.2">
      <c r="I17" s="20">
        <v>1500</v>
      </c>
    </row>
    <row r="18" spans="2:13" x14ac:dyDescent="0.2">
      <c r="I18" s="20">
        <v>24050</v>
      </c>
    </row>
    <row r="19" spans="2:13" x14ac:dyDescent="0.2">
      <c r="I19" s="20">
        <v>14200</v>
      </c>
      <c r="J19" t="s">
        <v>134</v>
      </c>
    </row>
    <row r="20" spans="2:13" x14ac:dyDescent="0.2">
      <c r="I20">
        <f>SUM(I5:I19)</f>
        <v>151422</v>
      </c>
      <c r="K20">
        <f>SUM(K5:K18)</f>
        <v>22705</v>
      </c>
      <c r="M20">
        <f>I20+K20</f>
        <v>174127</v>
      </c>
    </row>
    <row r="23" spans="2:13" x14ac:dyDescent="0.2">
      <c r="B23" t="s">
        <v>0</v>
      </c>
      <c r="C23">
        <f>SUM(C10:C22)</f>
        <v>104980</v>
      </c>
      <c r="D23">
        <f>SUM(D10:D22)</f>
        <v>80070</v>
      </c>
      <c r="F23" t="s">
        <v>0</v>
      </c>
      <c r="G23">
        <f>SUM(G10:G22)</f>
        <v>104980</v>
      </c>
      <c r="I23">
        <v>149822</v>
      </c>
    </row>
    <row r="24" spans="2:13" x14ac:dyDescent="0.2">
      <c r="I24">
        <v>151422</v>
      </c>
    </row>
    <row r="25" spans="2:13" x14ac:dyDescent="0.2">
      <c r="I25">
        <f>I23-I24</f>
        <v>-1600</v>
      </c>
    </row>
    <row r="26" spans="2:13" x14ac:dyDescent="0.2">
      <c r="B26" s="5" t="s">
        <v>18</v>
      </c>
      <c r="C26" t="s">
        <v>25</v>
      </c>
      <c r="D26">
        <f>D8-D23</f>
        <v>-440</v>
      </c>
      <c r="F26" s="5" t="s">
        <v>18</v>
      </c>
      <c r="G26" t="s">
        <v>25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workbookViewId="0">
      <selection activeCell="N17" sqref="N17"/>
    </sheetView>
  </sheetViews>
  <sheetFormatPr defaultRowHeight="12.75" x14ac:dyDescent="0.2"/>
  <cols>
    <col min="2" max="2" width="10.28515625" customWidth="1"/>
  </cols>
  <sheetData>
    <row r="2" spans="2:13" x14ac:dyDescent="0.2">
      <c r="D2" t="s">
        <v>140</v>
      </c>
      <c r="E2" t="s">
        <v>27</v>
      </c>
      <c r="F2" t="s">
        <v>141</v>
      </c>
      <c r="G2" t="s">
        <v>140</v>
      </c>
    </row>
    <row r="3" spans="2:13" x14ac:dyDescent="0.2">
      <c r="B3" s="21" t="s">
        <v>139</v>
      </c>
      <c r="D3">
        <v>4368.7700000000004</v>
      </c>
      <c r="E3">
        <v>5809.25</v>
      </c>
      <c r="G3">
        <f>D3+E3-F3</f>
        <v>10178.02</v>
      </c>
    </row>
    <row r="4" spans="2:13" x14ac:dyDescent="0.2">
      <c r="B4" s="21" t="s">
        <v>142</v>
      </c>
      <c r="D4">
        <f>G3</f>
        <v>10178.02</v>
      </c>
      <c r="E4">
        <v>1799.12</v>
      </c>
      <c r="G4">
        <f t="shared" ref="G4:G20" si="0">D4+E4-F4</f>
        <v>11977.14</v>
      </c>
    </row>
    <row r="5" spans="2:13" x14ac:dyDescent="0.2">
      <c r="B5" s="21" t="s">
        <v>143</v>
      </c>
      <c r="D5">
        <f t="shared" ref="D5:D20" si="1">G4</f>
        <v>11977.14</v>
      </c>
      <c r="E5">
        <v>4277.5200000000004</v>
      </c>
      <c r="F5">
        <v>15000</v>
      </c>
      <c r="G5">
        <f t="shared" si="0"/>
        <v>1254.6599999999999</v>
      </c>
    </row>
    <row r="6" spans="2:13" x14ac:dyDescent="0.2">
      <c r="B6" s="21" t="s">
        <v>144</v>
      </c>
      <c r="D6">
        <f t="shared" si="1"/>
        <v>1254.6599999999999</v>
      </c>
      <c r="E6">
        <v>5463</v>
      </c>
      <c r="G6">
        <f t="shared" si="0"/>
        <v>6717.66</v>
      </c>
    </row>
    <row r="7" spans="2:13" x14ac:dyDescent="0.2">
      <c r="B7" s="21" t="s">
        <v>145</v>
      </c>
      <c r="D7">
        <f t="shared" si="1"/>
        <v>6717.66</v>
      </c>
      <c r="E7">
        <v>14062.25</v>
      </c>
      <c r="F7">
        <v>10000</v>
      </c>
      <c r="G7">
        <f t="shared" si="0"/>
        <v>10779.91</v>
      </c>
    </row>
    <row r="8" spans="2:13" x14ac:dyDescent="0.2">
      <c r="B8" s="21" t="s">
        <v>146</v>
      </c>
      <c r="D8">
        <f t="shared" si="1"/>
        <v>10779.91</v>
      </c>
      <c r="E8">
        <v>8630.15</v>
      </c>
      <c r="G8">
        <f t="shared" si="0"/>
        <v>19410.059999999998</v>
      </c>
    </row>
    <row r="9" spans="2:13" x14ac:dyDescent="0.2">
      <c r="B9" s="21" t="s">
        <v>147</v>
      </c>
      <c r="D9">
        <f t="shared" si="1"/>
        <v>19410.059999999998</v>
      </c>
      <c r="E9">
        <v>4271</v>
      </c>
      <c r="F9">
        <v>24293</v>
      </c>
      <c r="G9">
        <f t="shared" si="0"/>
        <v>-611.94000000000233</v>
      </c>
    </row>
    <row r="10" spans="2:13" x14ac:dyDescent="0.2">
      <c r="B10" s="21" t="s">
        <v>148</v>
      </c>
      <c r="D10">
        <f t="shared" si="1"/>
        <v>-611.94000000000233</v>
      </c>
      <c r="E10">
        <v>11691.67</v>
      </c>
      <c r="G10">
        <f t="shared" si="0"/>
        <v>11079.729999999998</v>
      </c>
    </row>
    <row r="11" spans="2:13" x14ac:dyDescent="0.2">
      <c r="B11" s="21" t="s">
        <v>149</v>
      </c>
      <c r="D11">
        <f t="shared" si="1"/>
        <v>11079.729999999998</v>
      </c>
      <c r="E11">
        <f>8883.7+4853.1</f>
        <v>13736.800000000001</v>
      </c>
      <c r="G11">
        <f t="shared" si="0"/>
        <v>24816.53</v>
      </c>
    </row>
    <row r="12" spans="2:13" x14ac:dyDescent="0.2">
      <c r="B12" s="21" t="s">
        <v>150</v>
      </c>
      <c r="D12">
        <f t="shared" si="1"/>
        <v>24816.53</v>
      </c>
      <c r="E12">
        <v>7000.45</v>
      </c>
      <c r="G12">
        <f t="shared" si="0"/>
        <v>31816.98</v>
      </c>
      <c r="H12" t="s">
        <v>152</v>
      </c>
      <c r="K12" t="s">
        <v>153</v>
      </c>
      <c r="M12" t="s">
        <v>154</v>
      </c>
    </row>
    <row r="13" spans="2:13" x14ac:dyDescent="0.2">
      <c r="B13" s="21" t="s">
        <v>151</v>
      </c>
      <c r="D13">
        <f t="shared" si="1"/>
        <v>31816.98</v>
      </c>
      <c r="E13">
        <v>5415.68</v>
      </c>
      <c r="F13">
        <v>26000</v>
      </c>
      <c r="G13">
        <f t="shared" si="0"/>
        <v>11232.660000000003</v>
      </c>
    </row>
    <row r="14" spans="2:13" x14ac:dyDescent="0.2">
      <c r="B14" s="21" t="s">
        <v>155</v>
      </c>
      <c r="D14">
        <f t="shared" si="1"/>
        <v>11232.660000000003</v>
      </c>
      <c r="E14">
        <v>5250</v>
      </c>
      <c r="G14">
        <f t="shared" si="0"/>
        <v>16482.660000000003</v>
      </c>
    </row>
    <row r="15" spans="2:13" x14ac:dyDescent="0.2">
      <c r="B15" s="21" t="s">
        <v>156</v>
      </c>
      <c r="D15">
        <f t="shared" si="1"/>
        <v>16482.660000000003</v>
      </c>
      <c r="E15">
        <v>7020.8</v>
      </c>
      <c r="G15">
        <f t="shared" si="0"/>
        <v>23503.460000000003</v>
      </c>
    </row>
    <row r="16" spans="2:13" x14ac:dyDescent="0.2">
      <c r="B16" s="21" t="s">
        <v>157</v>
      </c>
      <c r="D16">
        <f t="shared" si="1"/>
        <v>23503.460000000003</v>
      </c>
      <c r="E16">
        <v>2976.3</v>
      </c>
      <c r="F16">
        <v>20000</v>
      </c>
      <c r="G16">
        <f t="shared" si="0"/>
        <v>6479.760000000002</v>
      </c>
    </row>
    <row r="17" spans="2:8" x14ac:dyDescent="0.2">
      <c r="B17" s="21" t="s">
        <v>158</v>
      </c>
      <c r="D17">
        <f t="shared" si="1"/>
        <v>6479.760000000002</v>
      </c>
      <c r="E17">
        <v>3153.5</v>
      </c>
      <c r="G17">
        <f t="shared" si="0"/>
        <v>9633.260000000002</v>
      </c>
    </row>
    <row r="18" spans="2:8" x14ac:dyDescent="0.2">
      <c r="B18" s="21" t="s">
        <v>159</v>
      </c>
      <c r="D18">
        <f t="shared" si="1"/>
        <v>9633.260000000002</v>
      </c>
      <c r="E18">
        <v>6320.85</v>
      </c>
      <c r="G18">
        <f t="shared" si="0"/>
        <v>15954.110000000002</v>
      </c>
    </row>
    <row r="19" spans="2:8" x14ac:dyDescent="0.2">
      <c r="B19" s="21" t="s">
        <v>160</v>
      </c>
      <c r="D19">
        <f t="shared" si="1"/>
        <v>15954.110000000002</v>
      </c>
      <c r="E19">
        <v>2150</v>
      </c>
      <c r="F19">
        <v>15000</v>
      </c>
      <c r="G19">
        <f t="shared" si="0"/>
        <v>3104.1100000000006</v>
      </c>
    </row>
    <row r="20" spans="2:8" x14ac:dyDescent="0.2">
      <c r="B20" s="21" t="s">
        <v>161</v>
      </c>
      <c r="D20">
        <f t="shared" si="1"/>
        <v>3104.1100000000006</v>
      </c>
      <c r="E20">
        <v>11230.8</v>
      </c>
      <c r="G20">
        <f t="shared" si="0"/>
        <v>14334.91</v>
      </c>
    </row>
    <row r="21" spans="2:8" x14ac:dyDescent="0.2">
      <c r="E21">
        <f>SUM(E3:E20)</f>
        <v>120259.14</v>
      </c>
    </row>
    <row r="24" spans="2:8" x14ac:dyDescent="0.2">
      <c r="B24" s="21" t="s">
        <v>162</v>
      </c>
      <c r="D24">
        <f>G20</f>
        <v>14334.91</v>
      </c>
      <c r="E24">
        <v>5498.32</v>
      </c>
      <c r="F24">
        <v>15000</v>
      </c>
      <c r="G24">
        <f>D24+E24-F24</f>
        <v>4833.2299999999996</v>
      </c>
    </row>
    <row r="25" spans="2:8" x14ac:dyDescent="0.2">
      <c r="B25" s="21" t="s">
        <v>163</v>
      </c>
      <c r="D25">
        <f>G24</f>
        <v>4833.2299999999996</v>
      </c>
      <c r="E25">
        <v>8595.25</v>
      </c>
      <c r="G25">
        <f t="shared" ref="G25:G32" si="2">D25+E25-F25</f>
        <v>13428.48</v>
      </c>
    </row>
    <row r="26" spans="2:8" x14ac:dyDescent="0.2">
      <c r="B26" s="21" t="s">
        <v>164</v>
      </c>
      <c r="D26">
        <f t="shared" ref="D26:D32" si="3">G25</f>
        <v>13428.48</v>
      </c>
      <c r="E26">
        <v>2096</v>
      </c>
      <c r="G26">
        <f t="shared" si="2"/>
        <v>15524.48</v>
      </c>
    </row>
    <row r="27" spans="2:8" x14ac:dyDescent="0.2">
      <c r="B27" s="21" t="s">
        <v>165</v>
      </c>
      <c r="D27">
        <f t="shared" si="3"/>
        <v>15524.48</v>
      </c>
      <c r="E27">
        <v>2716.92</v>
      </c>
      <c r="G27">
        <f t="shared" si="2"/>
        <v>18241.400000000001</v>
      </c>
    </row>
    <row r="28" spans="2:8" x14ac:dyDescent="0.2">
      <c r="B28" s="21" t="s">
        <v>166</v>
      </c>
      <c r="D28">
        <f t="shared" si="3"/>
        <v>18241.400000000001</v>
      </c>
      <c r="E28">
        <v>3330</v>
      </c>
      <c r="G28">
        <f t="shared" si="2"/>
        <v>21571.4</v>
      </c>
    </row>
    <row r="29" spans="2:8" x14ac:dyDescent="0.2">
      <c r="B29" s="21" t="s">
        <v>167</v>
      </c>
      <c r="D29">
        <f t="shared" si="3"/>
        <v>21571.4</v>
      </c>
      <c r="E29">
        <v>3897.08</v>
      </c>
      <c r="G29">
        <f t="shared" si="2"/>
        <v>25468.480000000003</v>
      </c>
      <c r="H29" t="s">
        <v>168</v>
      </c>
    </row>
    <row r="30" spans="2:8" x14ac:dyDescent="0.2">
      <c r="B30" s="21" t="s">
        <v>169</v>
      </c>
      <c r="D30">
        <f t="shared" si="3"/>
        <v>25468.480000000003</v>
      </c>
      <c r="E30">
        <v>4330.28</v>
      </c>
      <c r="G30">
        <f t="shared" si="2"/>
        <v>29798.760000000002</v>
      </c>
      <c r="H30" t="s">
        <v>170</v>
      </c>
    </row>
    <row r="31" spans="2:8" x14ac:dyDescent="0.2">
      <c r="B31" s="21" t="s">
        <v>171</v>
      </c>
      <c r="D31">
        <f t="shared" si="3"/>
        <v>29798.760000000002</v>
      </c>
      <c r="E31">
        <v>3550</v>
      </c>
      <c r="G31">
        <f t="shared" si="2"/>
        <v>33348.76</v>
      </c>
    </row>
    <row r="32" spans="2:8" x14ac:dyDescent="0.2">
      <c r="B32" s="21" t="s">
        <v>172</v>
      </c>
      <c r="D32">
        <f t="shared" si="3"/>
        <v>33348.76</v>
      </c>
      <c r="E32">
        <v>7048.14</v>
      </c>
      <c r="G32">
        <f t="shared" si="2"/>
        <v>40396.9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закуп</vt:lpstr>
      <vt:lpstr>продажи</vt:lpstr>
      <vt:lpstr>отчет о прибыли и убытках</vt:lpstr>
      <vt:lpstr>ОТЧЕТ КУХНИ</vt:lpstr>
      <vt:lpstr>накладная на списание</vt:lpstr>
      <vt:lpstr>упаковка</vt:lpstr>
      <vt:lpstr>точка безубыточности</vt:lpstr>
      <vt:lpstr>касса</vt:lpstr>
      <vt:lpstr>жолдош</vt:lpstr>
      <vt:lpstr>касса намба1</vt:lpstr>
      <vt:lpstr>касса логист</vt:lpstr>
      <vt:lpstr>зарплата</vt:lpstr>
    </vt:vector>
  </TitlesOfParts>
  <Company>Бизнес.Ру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Накладная</dc:title>
  <dc:subject>Бланки документов</dc:subject>
  <dc:creator>Бизнес.Ру</dc:creator>
  <cp:keywords>Бланки документов; накладная образец; накладная бланк скачать word; бланк накладной скачать бесплатно</cp:keywords>
  <dc:description>Все бланки накладной 2015-2016 года в одной статье. Узнайте, как правильно заполнить бланк накладной</dc:description>
  <cp:lastModifiedBy>Пользователь</cp:lastModifiedBy>
  <cp:lastPrinted>2019-05-23T04:04:42Z</cp:lastPrinted>
  <dcterms:created xsi:type="dcterms:W3CDTF">2012-07-31T09:23:06Z</dcterms:created>
  <dcterms:modified xsi:type="dcterms:W3CDTF">2020-04-24T04:04:30Z</dcterms:modified>
  <cp:category>Бизнес,Ру -  готовые шаблоны</cp:category>
</cp:coreProperties>
</file>