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1"/>
  <workbookPr showInkAnnotation="0" autoCompressPictures="0"/>
  <mc:AlternateContent xmlns:mc="http://schemas.openxmlformats.org/markup-compatibility/2006">
    <mc:Choice Requires="x15">
      <x15ac:absPath xmlns:x15ac="http://schemas.microsoft.com/office/spreadsheetml/2010/11/ac" url="/Users/gezatannimalraj/Desktop/Luxe Nest/Project/"/>
    </mc:Choice>
  </mc:AlternateContent>
  <xr:revisionPtr revIDLastSave="0" documentId="13_ncr:1_{DF3B4AFF-E586-8F44-9642-C4D7F181BE1A}" xr6:coauthVersionLast="47" xr6:coauthVersionMax="47" xr10:uidLastSave="{00000000-0000-0000-0000-000000000000}"/>
  <bookViews>
    <workbookView xWindow="140" yWindow="900" windowWidth="14480" windowHeight="16480" tabRatio="500" xr2:uid="{00000000-000D-0000-FFFF-FFFF00000000}"/>
  </bookViews>
  <sheets>
    <sheet name="Charter " sheetId="8" r:id="rId1"/>
    <sheet name="Financials "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I23" i="2" l="1"/>
  <c r="I22" i="2"/>
  <c r="I21" i="2"/>
  <c r="H23" i="2"/>
  <c r="H22" i="2"/>
  <c r="H21" i="2"/>
  <c r="G23" i="2"/>
  <c r="G22" i="2"/>
  <c r="G21" i="2"/>
  <c r="F21" i="2"/>
  <c r="F22" i="2"/>
  <c r="F23" i="2"/>
  <c r="I12" i="2"/>
  <c r="H12" i="2"/>
  <c r="G12" i="2"/>
  <c r="F12" i="2"/>
  <c r="I11" i="2"/>
  <c r="H11" i="2"/>
  <c r="G11" i="2"/>
  <c r="F11" i="2"/>
  <c r="I10" i="2"/>
  <c r="H10" i="2"/>
  <c r="G10" i="2"/>
  <c r="F10" i="2"/>
  <c r="I9" i="2"/>
  <c r="H9" i="2"/>
  <c r="G9" i="2"/>
  <c r="F9" i="2"/>
  <c r="H8" i="2"/>
  <c r="I8" i="2"/>
  <c r="G8" i="2"/>
  <c r="F8" i="2"/>
  <c r="C24" i="8" l="1"/>
  <c r="I33" i="2"/>
  <c r="H33" i="2"/>
  <c r="G33" i="2"/>
  <c r="F33" i="2"/>
  <c r="E33" i="2"/>
  <c r="D33" i="2"/>
  <c r="E24" i="2"/>
  <c r="E25" i="2" s="1"/>
  <c r="E13" i="2"/>
  <c r="F24" i="2"/>
  <c r="F25" i="2" s="1"/>
  <c r="F13" i="2"/>
  <c r="F14" i="2" s="1"/>
  <c r="G24" i="2"/>
  <c r="G25" i="2" s="1"/>
  <c r="G13" i="2"/>
  <c r="H24" i="2"/>
  <c r="H25" i="2" s="1"/>
  <c r="H13" i="2"/>
  <c r="H14" i="2" s="1"/>
  <c r="I24" i="2"/>
  <c r="I25" i="2" s="1"/>
  <c r="I13" i="2"/>
  <c r="D24" i="2"/>
  <c r="D34" i="2" s="1"/>
  <c r="E34" i="2" l="1"/>
  <c r="D25" i="2"/>
  <c r="D26" i="2" s="1"/>
  <c r="I34" i="2"/>
  <c r="G34" i="2"/>
  <c r="G14" i="2"/>
  <c r="F34" i="2"/>
  <c r="H34" i="2"/>
  <c r="E14" i="2"/>
  <c r="I14" i="2"/>
  <c r="E26" i="2" l="1"/>
  <c r="H26" i="2"/>
  <c r="F26" i="2"/>
  <c r="I26" i="2"/>
  <c r="C25" i="8" s="1"/>
  <c r="G26" i="2"/>
  <c r="I15" i="2"/>
  <c r="E15" i="2"/>
  <c r="F15" i="2"/>
  <c r="H15" i="2"/>
  <c r="G15" i="2"/>
  <c r="C29" i="2" l="1"/>
  <c r="C31" i="2" l="1"/>
  <c r="C26" i="8" s="1"/>
  <c r="C30" i="2" l="1"/>
  <c r="C27" i="8" s="1"/>
</calcChain>
</file>

<file path=xl/sharedStrings.xml><?xml version="1.0" encoding="utf-8"?>
<sst xmlns="http://schemas.openxmlformats.org/spreadsheetml/2006/main" count="115" uniqueCount="103">
  <si>
    <t>Goal</t>
  </si>
  <si>
    <t>Actual</t>
  </si>
  <si>
    <t>Capital/Expense</t>
  </si>
  <si>
    <t>Capital</t>
  </si>
  <si>
    <t>Milestones (Schedule)</t>
  </si>
  <si>
    <t>Project Manager</t>
  </si>
  <si>
    <t>Project Champion</t>
  </si>
  <si>
    <t>Total Hours</t>
  </si>
  <si>
    <t>Peak Hrs/Wk</t>
  </si>
  <si>
    <t>Budget</t>
  </si>
  <si>
    <t>External Services</t>
  </si>
  <si>
    <t>Project Risks</t>
  </si>
  <si>
    <t>Medium</t>
  </si>
  <si>
    <t>High</t>
  </si>
  <si>
    <t>Approval Date</t>
  </si>
  <si>
    <t>Project Number</t>
  </si>
  <si>
    <t>Cost of Capital</t>
  </si>
  <si>
    <t>Initial Cost of Project</t>
  </si>
  <si>
    <t>Cash Inflows</t>
  </si>
  <si>
    <t>Year</t>
  </si>
  <si>
    <t>Cash Inflow</t>
  </si>
  <si>
    <t>Present Value of Cash Inflow</t>
  </si>
  <si>
    <t xml:space="preserve">  Cumulative Cash Inflow</t>
  </si>
  <si>
    <t>Costs</t>
  </si>
  <si>
    <t xml:space="preserve">  Initial Investment</t>
  </si>
  <si>
    <t xml:space="preserve">  Incremental Data Storage</t>
  </si>
  <si>
    <t>Cash Outflow</t>
  </si>
  <si>
    <t>PV of Cash Outflow</t>
  </si>
  <si>
    <t xml:space="preserve">  Cumulative Cash Outflow</t>
  </si>
  <si>
    <t>NPV of Project</t>
  </si>
  <si>
    <t>Cash Flow</t>
  </si>
  <si>
    <t>IRR</t>
  </si>
  <si>
    <t>ROI</t>
  </si>
  <si>
    <t>Financials</t>
  </si>
  <si>
    <t xml:space="preserve">  Material Cost Savings</t>
  </si>
  <si>
    <t xml:space="preserve">  Labor Savings</t>
  </si>
  <si>
    <t xml:space="preserve">  Other </t>
  </si>
  <si>
    <t xml:space="preserve">  Incremental Revenue * Margin</t>
  </si>
  <si>
    <t>Initial Investment</t>
  </si>
  <si>
    <t>Net Present Value (5 yr)</t>
  </si>
  <si>
    <t xml:space="preserve">  Other Savings - Warranty</t>
  </si>
  <si>
    <t>Note - review with your finance team to ensure accurate assumptions and calculations</t>
  </si>
  <si>
    <t xml:space="preserve">  Equipment Lease</t>
  </si>
  <si>
    <t>Financial Benefits and Costs</t>
  </si>
  <si>
    <t xml:space="preserve"> (see finance team for updated value)</t>
  </si>
  <si>
    <t>Pending</t>
  </si>
  <si>
    <t xml:space="preserve">  Equipment Service Contract</t>
  </si>
  <si>
    <t xml:space="preserve">  Other</t>
  </si>
  <si>
    <t>ü</t>
  </si>
  <si>
    <r>
      <rPr>
        <b/>
        <sz val="20"/>
        <color theme="0"/>
        <rFont val="Calibri"/>
        <family val="2"/>
        <scheme val="minor"/>
      </rPr>
      <t>P</t>
    </r>
    <r>
      <rPr>
        <b/>
        <sz val="18"/>
        <color theme="0"/>
        <rFont val="Calibri"/>
        <family val="2"/>
        <scheme val="minor"/>
      </rPr>
      <t xml:space="preserve">ROJECT </t>
    </r>
    <r>
      <rPr>
        <b/>
        <sz val="20"/>
        <color theme="0"/>
        <rFont val="Calibri"/>
        <family val="2"/>
        <scheme val="minor"/>
      </rPr>
      <t>D</t>
    </r>
    <r>
      <rPr>
        <b/>
        <sz val="18"/>
        <color theme="0"/>
        <rFont val="Calibri"/>
        <family val="2"/>
        <scheme val="minor"/>
      </rPr>
      <t>ESCRIPTION</t>
    </r>
  </si>
  <si>
    <r>
      <rPr>
        <b/>
        <sz val="20"/>
        <color theme="0"/>
        <rFont val="Calibri"/>
        <family val="2"/>
        <scheme val="minor"/>
      </rPr>
      <t>B</t>
    </r>
    <r>
      <rPr>
        <b/>
        <sz val="18"/>
        <color theme="0"/>
        <rFont val="Calibri"/>
        <family val="2"/>
        <scheme val="minor"/>
      </rPr>
      <t xml:space="preserve">USINESS </t>
    </r>
    <r>
      <rPr>
        <b/>
        <sz val="20"/>
        <color theme="0"/>
        <rFont val="Calibri"/>
        <family val="2"/>
        <scheme val="minor"/>
      </rPr>
      <t>N</t>
    </r>
    <r>
      <rPr>
        <b/>
        <sz val="18"/>
        <color theme="0"/>
        <rFont val="Calibri"/>
        <family val="2"/>
        <scheme val="minor"/>
      </rPr>
      <t>EED</t>
    </r>
  </si>
  <si>
    <r>
      <rPr>
        <b/>
        <sz val="20"/>
        <color theme="0"/>
        <rFont val="Calibri"/>
        <family val="2"/>
        <scheme val="minor"/>
      </rPr>
      <t>O</t>
    </r>
    <r>
      <rPr>
        <b/>
        <sz val="18"/>
        <color theme="0"/>
        <rFont val="Calibri"/>
        <family val="2"/>
        <scheme val="minor"/>
      </rPr>
      <t>WNERSHIP &amp;</t>
    </r>
    <r>
      <rPr>
        <b/>
        <sz val="20"/>
        <color theme="0"/>
        <rFont val="Calibri"/>
        <family val="2"/>
        <scheme val="minor"/>
      </rPr>
      <t xml:space="preserve"> A</t>
    </r>
    <r>
      <rPr>
        <b/>
        <sz val="18"/>
        <color theme="0"/>
        <rFont val="Calibri"/>
        <family val="2"/>
        <scheme val="minor"/>
      </rPr>
      <t>PPROVAL</t>
    </r>
  </si>
  <si>
    <r>
      <rPr>
        <b/>
        <sz val="20"/>
        <color theme="0"/>
        <rFont val="Calibri"/>
        <family val="2"/>
        <scheme val="minor"/>
      </rPr>
      <t>F</t>
    </r>
    <r>
      <rPr>
        <b/>
        <sz val="18"/>
        <color theme="0"/>
        <rFont val="Calibri"/>
        <family val="2"/>
        <scheme val="minor"/>
      </rPr>
      <t>INANCIALS</t>
    </r>
    <r>
      <rPr>
        <b/>
        <sz val="20"/>
        <color theme="0"/>
        <rFont val="Calibri"/>
        <family val="2"/>
        <scheme val="minor"/>
      </rPr>
      <t xml:space="preserve"> &amp; M</t>
    </r>
    <r>
      <rPr>
        <b/>
        <sz val="18"/>
        <color theme="0"/>
        <rFont val="Calibri"/>
        <family val="2"/>
        <scheme val="minor"/>
      </rPr>
      <t>ILESTONES</t>
    </r>
  </si>
  <si>
    <r>
      <rPr>
        <b/>
        <sz val="20"/>
        <color theme="0"/>
        <rFont val="Calibri"/>
        <family val="2"/>
        <scheme val="minor"/>
      </rPr>
      <t>R</t>
    </r>
    <r>
      <rPr>
        <b/>
        <sz val="18"/>
        <color theme="0"/>
        <rFont val="Calibri"/>
        <family val="2"/>
        <scheme val="minor"/>
      </rPr>
      <t>ESOURCES &amp;</t>
    </r>
    <r>
      <rPr>
        <b/>
        <sz val="20"/>
        <color theme="0"/>
        <rFont val="Calibri"/>
        <family val="2"/>
        <scheme val="minor"/>
      </rPr>
      <t xml:space="preserve"> R</t>
    </r>
    <r>
      <rPr>
        <b/>
        <sz val="18"/>
        <color theme="0"/>
        <rFont val="Calibri"/>
        <family val="2"/>
        <scheme val="minor"/>
      </rPr>
      <t>ISKS</t>
    </r>
  </si>
  <si>
    <t>Internal Resources</t>
  </si>
  <si>
    <t>Gezatan Nimal Raj</t>
  </si>
  <si>
    <t>PRJ001</t>
  </si>
  <si>
    <t>Testing</t>
  </si>
  <si>
    <t>Requirements gathering</t>
  </si>
  <si>
    <t>Development</t>
  </si>
  <si>
    <t>Training and Documentation</t>
  </si>
  <si>
    <t>Go-Live</t>
  </si>
  <si>
    <t>Post Integration Evaluation</t>
  </si>
  <si>
    <t xml:space="preserve"> </t>
  </si>
  <si>
    <t>Christopher (QA Tester)</t>
  </si>
  <si>
    <t>Benita (QA Tester)</t>
  </si>
  <si>
    <t>Dawood (Trainer)</t>
  </si>
  <si>
    <t>Kuberan Ravi (Finance Analyst)</t>
  </si>
  <si>
    <t>Tanushree Raja</t>
  </si>
  <si>
    <t>Tamil Selvan (Developer)</t>
  </si>
  <si>
    <t>Godfrey Morris (Developer)</t>
  </si>
  <si>
    <t>Stephen (Developer)</t>
  </si>
  <si>
    <t>Bebito Clements (Developer)</t>
  </si>
  <si>
    <t>Juliya (Solution Architect)</t>
  </si>
  <si>
    <t>Vishnu (Business Analyst)</t>
  </si>
  <si>
    <t>Website hosting (AWS, Hostinger)</t>
  </si>
  <si>
    <t>Domain Registration</t>
  </si>
  <si>
    <t>UI/ UX Designer (Freelancer)</t>
  </si>
  <si>
    <t>Photography/ 3D Renders</t>
  </si>
  <si>
    <t>Legal &amp; policy documentation</t>
  </si>
  <si>
    <t>Analytics Setup (Google Analytics, Heatmaps)</t>
  </si>
  <si>
    <t>Website Development (Front end, Back end)</t>
  </si>
  <si>
    <t>UI/ UX Design</t>
  </si>
  <si>
    <t>Content Creation</t>
  </si>
  <si>
    <t>SEO Setup and initial optimzation</t>
  </si>
  <si>
    <t>Hosting and cloud setup (1st year)</t>
  </si>
  <si>
    <t>Booking and Inquiry system integration</t>
  </si>
  <si>
    <t>Digital branding and identity design</t>
  </si>
  <si>
    <t>Photography and visual assets</t>
  </si>
  <si>
    <t>Testing &amp; quality assurance</t>
  </si>
  <si>
    <t>Marketing Strategy &amp; launch campaign</t>
  </si>
  <si>
    <t>Contingency (Buffer ~5%)</t>
  </si>
  <si>
    <t>SEO &amp; Content writing Services (Agency)</t>
  </si>
  <si>
    <t>Marketing Consultant</t>
  </si>
  <si>
    <t>Training &amp; documentation</t>
  </si>
  <si>
    <t>Expenses</t>
  </si>
  <si>
    <t>The LUXE NEST Website Development Project aims to design and launch a high-quality, user-centric website showcasing premium interior design services, focusing on bedroom and living room spaces. The project involves front-end and back-end development, UI/UX design, content creation, SEO optimization, booking system integration, and marketing launch. It will serve as a digital brand identity and client engagement platform, enabling lead generation and service inquiries.</t>
  </si>
  <si>
    <t>LUXE NEST requires a robust digital presence to expand its reach, establish credibility, and convert online traffic into leads. The business needs a responsive, SEO-optimized platform that reflects the brand’s premium offerings, provides seamless customer interaction, and supports marketing efforts. This initiative supports the broader goal of increasing visibility, improving customer experience, and driving revenue growth through digital channels.</t>
  </si>
  <si>
    <t>Budget Overrun</t>
  </si>
  <si>
    <t>Delays In content</t>
  </si>
  <si>
    <t>Vendor Dependency</t>
  </si>
  <si>
    <t>Scope creep</t>
  </si>
  <si>
    <t>Technical issues post launch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</si>
</sst>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quot;$&quot;* #,##0.00_);_(&quot;$&quot;* \(#,##0.00\);_(&quot;$&quot;* &quot;-&quot;??_);_(@_)"/>
    <numFmt numFmtId="165" formatCode="_([$$-409]* #,##0.00_);_([$$-409]* \(#,##0.00\);_([$$-409]* &quot;-&quot;??_);_(@_)"/>
    <numFmt numFmtId="166" formatCode="_(&quot;$&quot;* #,##0_);_(&quot;$&quot;* \(#,##0\);_(&quot;$&quot;* &quot;-&quot;??_);_(@_)"/>
    <numFmt numFmtId="167" formatCode="#,##0.0"/>
    <numFmt numFmtId="168" formatCode="[$-409]d\-mmm;@"/>
    <numFmt numFmtId="170" formatCode="_ [$₹-4009]\ * #,##0.00_ ;_ [$₹-4009]\ * \-#,##0.00_ ;_ [$₹-4009]\ * &quot;-&quot;??_ ;_ @_ "/>
    <numFmt numFmtId="171" formatCode="_ [$₹-4009]\ * #,##0_ ;_ [$₹-4009]\ * \-#,##0_ ;_ [$₹-4009]\ * &quot;-&quot;??_ ;_ @_ "/>
  </numFmts>
  <fonts count="21" x14ac:knownFonts="1">
    <font>
      <sz val="12"/>
      <color theme="1"/>
      <name val="Calibri"/>
      <family val="2"/>
      <charset val="136"/>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name val="Calibri"/>
      <family val="2"/>
      <scheme val="minor"/>
    </font>
    <font>
      <b/>
      <sz val="12"/>
      <name val="Calibri"/>
      <family val="2"/>
      <scheme val="minor"/>
    </font>
    <font>
      <b/>
      <sz val="12"/>
      <color theme="1"/>
      <name val="Calibri"/>
      <family val="2"/>
      <charset val="136"/>
      <scheme val="minor"/>
    </font>
    <font>
      <b/>
      <sz val="14"/>
      <color theme="1"/>
      <name val="Calibri"/>
      <family val="2"/>
      <scheme val="minor"/>
    </font>
    <font>
      <i/>
      <sz val="12"/>
      <color theme="1"/>
      <name val="Calibri"/>
      <family val="2"/>
      <scheme val="minor"/>
    </font>
    <font>
      <b/>
      <sz val="12"/>
      <name val="Calibri"/>
      <family val="2"/>
      <scheme val="minor"/>
    </font>
    <font>
      <b/>
      <sz val="18"/>
      <name val="Calibri"/>
      <family val="2"/>
      <scheme val="minor"/>
    </font>
    <font>
      <sz val="16"/>
      <color theme="1"/>
      <name val="Calibri"/>
      <family val="2"/>
      <scheme val="minor"/>
    </font>
    <font>
      <sz val="16"/>
      <color theme="1"/>
      <name val="Calibri"/>
      <family val="2"/>
      <charset val="136"/>
      <scheme val="minor"/>
    </font>
    <font>
      <b/>
      <sz val="16"/>
      <color theme="1"/>
      <name val="Calibri"/>
      <family val="2"/>
      <scheme val="minor"/>
    </font>
    <font>
      <b/>
      <sz val="18"/>
      <color theme="0"/>
      <name val="Calibri"/>
      <family val="2"/>
      <scheme val="minor"/>
    </font>
    <font>
      <sz val="12"/>
      <color theme="0"/>
      <name val="Calibri"/>
      <family val="2"/>
      <charset val="136"/>
      <scheme val="minor"/>
    </font>
    <font>
      <b/>
      <sz val="12"/>
      <name val="Wingdings"/>
      <charset val="2"/>
    </font>
    <font>
      <b/>
      <sz val="20"/>
      <color theme="0"/>
      <name val="Calibri"/>
      <family val="2"/>
      <scheme val="minor"/>
    </font>
    <font>
      <sz val="12"/>
      <color theme="1" tint="0.249977111117893"/>
      <name val="Calibri"/>
      <family val="2"/>
      <charset val="136"/>
      <scheme val="minor"/>
    </font>
    <font>
      <sz val="12"/>
      <color theme="1"/>
      <name val="Calibri"/>
      <family val="2"/>
      <charset val="136"/>
      <scheme val="minor"/>
    </font>
  </fonts>
  <fills count="9">
    <fill>
      <patternFill patternType="none"/>
    </fill>
    <fill>
      <patternFill patternType="gray125"/>
    </fill>
    <fill>
      <patternFill patternType="solid">
        <fgColor theme="0"/>
        <bgColor indexed="64"/>
      </patternFill>
    </fill>
    <fill>
      <patternFill patternType="solid">
        <fgColor theme="4" tint="-0.249977111117893"/>
        <bgColor indexed="64"/>
      </patternFill>
    </fill>
    <fill>
      <patternFill patternType="solid">
        <fgColor rgb="FF00B050"/>
        <bgColor indexed="64"/>
      </patternFill>
    </fill>
    <fill>
      <patternFill patternType="solid">
        <fgColor rgb="FFFF0000"/>
        <bgColor indexed="64"/>
      </patternFill>
    </fill>
    <fill>
      <patternFill patternType="solid">
        <fgColor rgb="FFFFFF00"/>
        <bgColor indexed="64"/>
      </patternFill>
    </fill>
    <fill>
      <patternFill patternType="solid">
        <fgColor theme="6" tint="0.79998168889431442"/>
        <bgColor indexed="64"/>
      </patternFill>
    </fill>
    <fill>
      <patternFill patternType="solid">
        <fgColor theme="7" tint="0.59999389629810485"/>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right/>
      <top style="thin">
        <color auto="1"/>
      </top>
      <bottom style="thin">
        <color indexed="64"/>
      </bottom>
      <diagonal/>
    </border>
    <border>
      <left style="thin">
        <color indexed="64"/>
      </left>
      <right/>
      <top/>
      <bottom/>
      <diagonal/>
    </border>
    <border>
      <left/>
      <right style="thin">
        <color indexed="64"/>
      </right>
      <top/>
      <bottom/>
      <diagonal/>
    </border>
  </borders>
  <cellStyleXfs count="43">
    <xf numFmtId="0" fontId="0" fillId="0" borderId="0"/>
    <xf numFmtId="164"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82">
    <xf numFmtId="0" fontId="0" fillId="0" borderId="0" xfId="0"/>
    <xf numFmtId="0" fontId="0" fillId="2" borderId="1" xfId="0" applyFill="1" applyBorder="1"/>
    <xf numFmtId="0" fontId="5" fillId="2" borderId="1" xfId="0" applyFont="1" applyFill="1" applyBorder="1"/>
    <xf numFmtId="0" fontId="0" fillId="0" borderId="1" xfId="0" applyBorder="1"/>
    <xf numFmtId="165" fontId="0" fillId="0" borderId="1" xfId="0" applyNumberFormat="1" applyBorder="1"/>
    <xf numFmtId="165" fontId="0" fillId="0" borderId="0" xfId="0" applyNumberFormat="1"/>
    <xf numFmtId="0" fontId="6" fillId="0" borderId="0" xfId="0" applyFont="1" applyAlignment="1">
      <alignment horizontal="center"/>
    </xf>
    <xf numFmtId="9" fontId="0" fillId="0" borderId="0" xfId="2" applyFont="1" applyFill="1" applyBorder="1"/>
    <xf numFmtId="0" fontId="2" fillId="0" borderId="0" xfId="0" applyFont="1" applyAlignment="1">
      <alignment horizontal="center"/>
    </xf>
    <xf numFmtId="0" fontId="5" fillId="0" borderId="0" xfId="0" applyFont="1"/>
    <xf numFmtId="165" fontId="0" fillId="0" borderId="0" xfId="0" applyNumberFormat="1" applyAlignment="1">
      <alignment horizontal="center"/>
    </xf>
    <xf numFmtId="0" fontId="5" fillId="2" borderId="8" xfId="0" applyFont="1" applyFill="1" applyBorder="1"/>
    <xf numFmtId="0" fontId="5" fillId="0" borderId="1" xfId="0" applyFont="1" applyBorder="1"/>
    <xf numFmtId="0" fontId="0" fillId="0" borderId="0" xfId="0" applyAlignment="1">
      <alignment horizontal="left" vertical="top"/>
    </xf>
    <xf numFmtId="166" fontId="0" fillId="0" borderId="1" xfId="1" applyNumberFormat="1" applyFont="1" applyBorder="1"/>
    <xf numFmtId="167" fontId="0" fillId="0" borderId="1" xfId="0" applyNumberFormat="1" applyBorder="1"/>
    <xf numFmtId="16" fontId="0" fillId="0" borderId="1" xfId="0" applyNumberFormat="1" applyBorder="1"/>
    <xf numFmtId="9" fontId="0" fillId="0" borderId="0" xfId="0" applyNumberFormat="1"/>
    <xf numFmtId="0" fontId="2" fillId="0" borderId="0" xfId="0" applyFont="1"/>
    <xf numFmtId="166" fontId="7" fillId="0" borderId="0" xfId="0" applyNumberFormat="1" applyFont="1"/>
    <xf numFmtId="166" fontId="2" fillId="0" borderId="0" xfId="1" applyNumberFormat="1" applyFont="1"/>
    <xf numFmtId="0" fontId="8" fillId="0" borderId="0" xfId="0" applyFont="1"/>
    <xf numFmtId="0" fontId="9" fillId="0" borderId="0" xfId="0" applyFont="1"/>
    <xf numFmtId="0" fontId="2" fillId="0" borderId="9" xfId="0" applyFont="1" applyBorder="1"/>
    <xf numFmtId="0" fontId="2" fillId="0" borderId="9" xfId="0" applyFont="1" applyBorder="1" applyAlignment="1">
      <alignment horizontal="center"/>
    </xf>
    <xf numFmtId="166" fontId="0" fillId="0" borderId="9" xfId="0" applyNumberFormat="1" applyBorder="1" applyAlignment="1">
      <alignment vertical="center"/>
    </xf>
    <xf numFmtId="166" fontId="0" fillId="0" borderId="9" xfId="1" applyNumberFormat="1" applyFont="1" applyBorder="1" applyAlignment="1">
      <alignment vertical="center"/>
    </xf>
    <xf numFmtId="0" fontId="2" fillId="0" borderId="2" xfId="0" applyFont="1" applyBorder="1"/>
    <xf numFmtId="166" fontId="10" fillId="0" borderId="4" xfId="0" applyNumberFormat="1" applyFont="1" applyBorder="1"/>
    <xf numFmtId="0" fontId="2" fillId="0" borderId="10" xfId="0" applyFont="1" applyBorder="1"/>
    <xf numFmtId="9" fontId="10" fillId="0" borderId="11" xfId="0" applyNumberFormat="1" applyFont="1" applyBorder="1"/>
    <xf numFmtId="0" fontId="2" fillId="0" borderId="5" xfId="0" applyFont="1" applyBorder="1"/>
    <xf numFmtId="9" fontId="10" fillId="0" borderId="7" xfId="0" applyNumberFormat="1" applyFont="1" applyBorder="1"/>
    <xf numFmtId="0" fontId="0" fillId="0" borderId="10" xfId="0" applyBorder="1"/>
    <xf numFmtId="0" fontId="11" fillId="0" borderId="10" xfId="0" applyFont="1" applyBorder="1" applyAlignment="1">
      <alignment horizontal="center" vertical="center"/>
    </xf>
    <xf numFmtId="0" fontId="12" fillId="0" borderId="0" xfId="0" applyFont="1"/>
    <xf numFmtId="0" fontId="12" fillId="0" borderId="0" xfId="0" applyFont="1" applyAlignment="1">
      <alignment horizontal="left"/>
    </xf>
    <xf numFmtId="0" fontId="6" fillId="0" borderId="5" xfId="0" applyFont="1" applyBorder="1" applyAlignment="1">
      <alignment horizontal="center"/>
    </xf>
    <xf numFmtId="0" fontId="6" fillId="0" borderId="6" xfId="0" applyFont="1" applyBorder="1" applyAlignment="1">
      <alignment horizontal="center"/>
    </xf>
    <xf numFmtId="0" fontId="6" fillId="0" borderId="7" xfId="0" applyFont="1" applyBorder="1" applyAlignment="1">
      <alignment horizontal="center"/>
    </xf>
    <xf numFmtId="0" fontId="0" fillId="0" borderId="5" xfId="0" applyBorder="1"/>
    <xf numFmtId="0" fontId="2" fillId="0" borderId="6" xfId="0" applyFont="1" applyBorder="1" applyAlignment="1">
      <alignment horizontal="center"/>
    </xf>
    <xf numFmtId="0" fontId="2" fillId="0" borderId="7" xfId="0" applyFont="1" applyBorder="1" applyAlignment="1">
      <alignment horizontal="center"/>
    </xf>
    <xf numFmtId="0" fontId="2" fillId="0" borderId="6" xfId="0" applyFont="1" applyBorder="1"/>
    <xf numFmtId="0" fontId="5" fillId="0" borderId="5" xfId="0" applyFont="1" applyBorder="1"/>
    <xf numFmtId="9" fontId="16" fillId="4" borderId="1" xfId="2" applyFont="1" applyFill="1" applyBorder="1"/>
    <xf numFmtId="0" fontId="17" fillId="6" borderId="1" xfId="0" applyFont="1" applyFill="1" applyBorder="1" applyAlignment="1">
      <alignment horizontal="center"/>
    </xf>
    <xf numFmtId="0" fontId="17" fillId="5" borderId="1" xfId="0" applyFont="1" applyFill="1" applyBorder="1" applyAlignment="1">
      <alignment horizontal="center"/>
    </xf>
    <xf numFmtId="0" fontId="17" fillId="0" borderId="1" xfId="0" applyFont="1" applyBorder="1" applyAlignment="1">
      <alignment horizontal="center"/>
    </xf>
    <xf numFmtId="166" fontId="0" fillId="0" borderId="0" xfId="1" applyNumberFormat="1" applyFont="1" applyBorder="1"/>
    <xf numFmtId="16" fontId="0" fillId="0" borderId="0" xfId="0" applyNumberFormat="1"/>
    <xf numFmtId="171" fontId="0" fillId="0" borderId="1" xfId="1" applyNumberFormat="1" applyFont="1" applyBorder="1"/>
    <xf numFmtId="171" fontId="0" fillId="0" borderId="1" xfId="0" applyNumberFormat="1" applyBorder="1"/>
    <xf numFmtId="9" fontId="16" fillId="0" borderId="0" xfId="2" applyFont="1" applyFill="1" applyBorder="1"/>
    <xf numFmtId="171" fontId="0" fillId="0" borderId="1" xfId="1" applyNumberFormat="1" applyFont="1" applyBorder="1" applyAlignment="1">
      <alignment vertical="center"/>
    </xf>
    <xf numFmtId="166" fontId="0" fillId="0" borderId="1" xfId="1" applyNumberFormat="1" applyFont="1" applyBorder="1" applyAlignment="1">
      <alignment vertical="center"/>
    </xf>
    <xf numFmtId="171" fontId="0" fillId="0" borderId="1" xfId="1" applyNumberFormat="1" applyFont="1" applyFill="1" applyBorder="1"/>
    <xf numFmtId="171" fontId="16" fillId="4" borderId="1" xfId="1" applyNumberFormat="1" applyFont="1" applyFill="1" applyBorder="1"/>
    <xf numFmtId="170" fontId="0" fillId="0" borderId="9" xfId="0" applyNumberFormat="1" applyBorder="1" applyAlignment="1">
      <alignment vertical="center"/>
    </xf>
    <xf numFmtId="171" fontId="0" fillId="0" borderId="0" xfId="1" applyNumberFormat="1" applyFont="1"/>
    <xf numFmtId="171" fontId="0" fillId="0" borderId="0" xfId="0" applyNumberFormat="1"/>
    <xf numFmtId="0" fontId="19" fillId="0" borderId="0" xfId="0" applyFont="1"/>
    <xf numFmtId="0" fontId="19" fillId="0" borderId="0" xfId="0" applyFont="1" applyAlignment="1">
      <alignment horizontal="center"/>
    </xf>
    <xf numFmtId="171" fontId="19" fillId="0" borderId="0" xfId="0" applyNumberFormat="1" applyFont="1"/>
    <xf numFmtId="0" fontId="15" fillId="3" borderId="9" xfId="0" applyFont="1" applyFill="1" applyBorder="1" applyAlignment="1">
      <alignment horizontal="center" vertical="center"/>
    </xf>
    <xf numFmtId="0" fontId="10" fillId="0" borderId="2" xfId="0" applyFont="1" applyBorder="1" applyAlignment="1">
      <alignment horizontal="center"/>
    </xf>
    <xf numFmtId="0" fontId="6" fillId="0" borderId="3" xfId="0" applyFont="1" applyBorder="1" applyAlignment="1">
      <alignment horizontal="center"/>
    </xf>
    <xf numFmtId="0" fontId="6" fillId="0" borderId="4" xfId="0" applyFont="1" applyBorder="1" applyAlignment="1">
      <alignment horizontal="center"/>
    </xf>
    <xf numFmtId="0" fontId="6" fillId="0" borderId="2" xfId="0" applyFont="1" applyBorder="1" applyAlignment="1">
      <alignment horizontal="center"/>
    </xf>
    <xf numFmtId="0" fontId="14" fillId="0" borderId="0" xfId="0" applyFont="1" applyAlignment="1">
      <alignment horizontal="left"/>
    </xf>
    <xf numFmtId="0" fontId="14" fillId="0" borderId="0" xfId="0" applyFont="1" applyAlignment="1">
      <alignment horizontal="left" vertical="center"/>
    </xf>
    <xf numFmtId="168" fontId="14" fillId="0" borderId="0" xfId="0" applyNumberFormat="1" applyFont="1" applyAlignment="1">
      <alignment horizontal="left"/>
    </xf>
    <xf numFmtId="0" fontId="12" fillId="0" borderId="0" xfId="0" applyFont="1" applyAlignment="1">
      <alignment horizontal="left" vertical="top" wrapText="1"/>
    </xf>
    <xf numFmtId="0" fontId="13" fillId="0" borderId="0" xfId="0" applyFont="1" applyAlignment="1">
      <alignment horizontal="left" vertical="top" wrapText="1"/>
    </xf>
    <xf numFmtId="0" fontId="0" fillId="0" borderId="1" xfId="0" applyFill="1" applyBorder="1"/>
    <xf numFmtId="0" fontId="0" fillId="6" borderId="1" xfId="0" applyFill="1" applyBorder="1"/>
    <xf numFmtId="166" fontId="0" fillId="0" borderId="4" xfId="1" applyNumberFormat="1" applyFont="1" applyBorder="1"/>
    <xf numFmtId="166" fontId="0" fillId="0" borderId="7" xfId="1" applyNumberFormat="1" applyFont="1" applyBorder="1"/>
    <xf numFmtId="0" fontId="0" fillId="7" borderId="1" xfId="0" applyFill="1" applyBorder="1" applyAlignment="1">
      <alignment wrapText="1"/>
    </xf>
    <xf numFmtId="0" fontId="0" fillId="8" borderId="1" xfId="0" applyFill="1" applyBorder="1" applyAlignment="1">
      <alignment wrapText="1"/>
    </xf>
    <xf numFmtId="9" fontId="20" fillId="2" borderId="2" xfId="2" applyFont="1" applyFill="1" applyBorder="1" applyAlignment="1">
      <alignment horizontal="center" vertical="center"/>
    </xf>
    <xf numFmtId="9" fontId="20" fillId="0" borderId="5" xfId="2" applyFont="1" applyFill="1" applyBorder="1" applyAlignment="1">
      <alignment horizontal="center" vertical="center"/>
    </xf>
  </cellXfs>
  <cellStyles count="43">
    <cellStyle name="Currency" xfId="1" builtinId="4"/>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Normal" xfId="0" builtinId="0"/>
    <cellStyle name="Per cent" xfId="2"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Cash Flow by Year</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barChart>
        <c:barDir val="col"/>
        <c:grouping val="clustered"/>
        <c:varyColors val="0"/>
        <c:ser>
          <c:idx val="0"/>
          <c:order val="0"/>
          <c:tx>
            <c:strRef>
              <c:f>'Financials '!$B$34</c:f>
              <c:strCache>
                <c:ptCount val="1"/>
                <c:pt idx="0">
                  <c:v>Cash Flow</c:v>
                </c:pt>
              </c:strCache>
            </c:strRef>
          </c:tx>
          <c:spPr>
            <a:pattFill prst="ltUpDiag">
              <a:fgClr>
                <a:schemeClr val="accent1"/>
              </a:fgClr>
              <a:bgClr>
                <a:schemeClr val="lt1"/>
              </a:bgClr>
            </a:pattFill>
            <a:ln>
              <a:noFill/>
            </a:ln>
            <a:effectLst/>
          </c:spPr>
          <c:invertIfNegative val="1"/>
          <c:dLbls>
            <c:spPr>
              <a:solidFill>
                <a:schemeClr val="accent1">
                  <a:alpha val="7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'Financials '!$C$33:$I$33</c:f>
              <c:numCache>
                <c:formatCode>General</c:formatCode>
                <c:ptCount val="7"/>
                <c:pt idx="1">
                  <c:v>0</c:v>
                </c:pt>
                <c:pt idx="2">
                  <c:v>1</c:v>
                </c:pt>
                <c:pt idx="3">
                  <c:v>2</c:v>
                </c:pt>
                <c:pt idx="4">
                  <c:v>3</c:v>
                </c:pt>
                <c:pt idx="5">
                  <c:v>4</c:v>
                </c:pt>
                <c:pt idx="6">
                  <c:v>5</c:v>
                </c:pt>
              </c:numCache>
            </c:numRef>
          </c:cat>
          <c:val>
            <c:numRef>
              <c:f>'Financials '!$C$34:$I$34</c:f>
              <c:numCache>
                <c:formatCode>_ [$₹-4009]\ * #,##0_ ;_ [$₹-4009]\ * \-#,##0_ ;_ [$₹-4009]\ * "-"??_ ;_ @_ </c:formatCode>
                <c:ptCount val="7"/>
                <c:pt idx="1">
                  <c:v>-2022000</c:v>
                </c:pt>
                <c:pt idx="2">
                  <c:v>655000</c:v>
                </c:pt>
                <c:pt idx="3">
                  <c:v>655000</c:v>
                </c:pt>
                <c:pt idx="4">
                  <c:v>655000</c:v>
                </c:pt>
                <c:pt idx="5">
                  <c:v>655000</c:v>
                </c:pt>
                <c:pt idx="6">
                  <c:v>655000</c:v>
                </c:pt>
              </c:numCache>
            </c:numRef>
          </c:val>
          <c:extLst>
            <c:ext xmlns:c16="http://schemas.microsoft.com/office/drawing/2014/chart" uri="{C3380CC4-5D6E-409C-BE32-E72D297353CC}">
              <c16:uniqueId val="{00000000-A99F-495E-A50B-85321B4313F3}"/>
            </c:ext>
          </c:extLst>
        </c:ser>
        <c:dLbls>
          <c:dLblPos val="outEnd"/>
          <c:showLegendKey val="0"/>
          <c:showVal val="1"/>
          <c:showCatName val="0"/>
          <c:showSerName val="0"/>
          <c:showPercent val="0"/>
          <c:showBubbleSize val="0"/>
        </c:dLbls>
        <c:gapWidth val="269"/>
        <c:overlap val="-20"/>
        <c:axId val="1002710447"/>
        <c:axId val="1042018127"/>
      </c:barChart>
      <c:catAx>
        <c:axId val="1002710447"/>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042018127"/>
        <c:crosses val="autoZero"/>
        <c:auto val="1"/>
        <c:lblAlgn val="ctr"/>
        <c:lblOffset val="100"/>
        <c:noMultiLvlLbl val="0"/>
      </c:catAx>
      <c:valAx>
        <c:axId val="1042018127"/>
        <c:scaling>
          <c:orientation val="minMax"/>
        </c:scaling>
        <c:delete val="0"/>
        <c:axPos val="l"/>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002710447"/>
        <c:crosses val="autoZero"/>
        <c:crossBetween val="between"/>
      </c:valAx>
      <c:spPr>
        <a:noFill/>
        <a:ln>
          <a:noFill/>
        </a:ln>
        <a:effectLst/>
      </c:spPr>
    </c:plotArea>
    <c:plotVisOnly val="1"/>
    <c:dispBlanksAs val="gap"/>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511353</xdr:colOff>
      <xdr:row>31</xdr:row>
      <xdr:rowOff>92211</xdr:rowOff>
    </xdr:from>
    <xdr:to>
      <xdr:col>3</xdr:col>
      <xdr:colOff>750264</xdr:colOff>
      <xdr:row>31</xdr:row>
      <xdr:rowOff>318548</xdr:rowOff>
    </xdr:to>
    <xdr:sp macro="" textlink="">
      <xdr:nvSpPr>
        <xdr:cNvPr id="2" name="Rectangle 1">
          <a:extLst>
            <a:ext uri="{FF2B5EF4-FFF2-40B4-BE49-F238E27FC236}">
              <a16:creationId xmlns:a16="http://schemas.microsoft.com/office/drawing/2014/main" id="{84DFCDD8-A2C0-1FBE-D86D-578D2A7821E0}"/>
            </a:ext>
          </a:extLst>
        </xdr:cNvPr>
        <xdr:cNvSpPr/>
      </xdr:nvSpPr>
      <xdr:spPr>
        <a:xfrm>
          <a:off x="4157888" y="7984653"/>
          <a:ext cx="238911" cy="226337"/>
        </a:xfrm>
        <a:prstGeom prst="rect">
          <a:avLst/>
        </a:prstGeom>
        <a:solidFill>
          <a:schemeClr val="accent4">
            <a:lumMod val="60000"/>
            <a:lumOff val="40000"/>
          </a:schemeClr>
        </a:solidFill>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GB" sz="1100"/>
        </a:p>
      </xdr:txBody>
    </xdr:sp>
    <xdr:clientData/>
  </xdr:twoCellAnchor>
  <xdr:twoCellAnchor>
    <xdr:from>
      <xdr:col>3</xdr:col>
      <xdr:colOff>529628</xdr:colOff>
      <xdr:row>32</xdr:row>
      <xdr:rowOff>81145</xdr:rowOff>
    </xdr:from>
    <xdr:to>
      <xdr:col>3</xdr:col>
      <xdr:colOff>768539</xdr:colOff>
      <xdr:row>32</xdr:row>
      <xdr:rowOff>307482</xdr:rowOff>
    </xdr:to>
    <xdr:sp macro="" textlink="">
      <xdr:nvSpPr>
        <xdr:cNvPr id="3" name="Rectangle 2">
          <a:extLst>
            <a:ext uri="{FF2B5EF4-FFF2-40B4-BE49-F238E27FC236}">
              <a16:creationId xmlns:a16="http://schemas.microsoft.com/office/drawing/2014/main" id="{A12867D3-84A5-714D-B04C-FB39F0C3C3ED}"/>
            </a:ext>
          </a:extLst>
        </xdr:cNvPr>
        <xdr:cNvSpPr/>
      </xdr:nvSpPr>
      <xdr:spPr>
        <a:xfrm>
          <a:off x="4176163" y="8417878"/>
          <a:ext cx="238911" cy="226337"/>
        </a:xfrm>
        <a:prstGeom prst="rect">
          <a:avLst/>
        </a:prstGeom>
        <a:solidFill>
          <a:schemeClr val="accent3">
            <a:lumMod val="20000"/>
            <a:lumOff val="80000"/>
          </a:schemeClr>
        </a:solidFill>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350837</xdr:colOff>
      <xdr:row>5</xdr:row>
      <xdr:rowOff>25400</xdr:rowOff>
    </xdr:from>
    <xdr:to>
      <xdr:col>20</xdr:col>
      <xdr:colOff>38100</xdr:colOff>
      <xdr:row>27</xdr:row>
      <xdr:rowOff>203199</xdr:rowOff>
    </xdr:to>
    <xdr:graphicFrame macro="">
      <xdr:nvGraphicFramePr>
        <xdr:cNvPr id="3" name="Chart 2">
          <a:extLst>
            <a:ext uri="{FF2B5EF4-FFF2-40B4-BE49-F238E27FC236}">
              <a16:creationId xmlns:a16="http://schemas.microsoft.com/office/drawing/2014/main" id="{35449A82-E073-4D66-BA2A-D9D7979756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CD6E4-F426-404E-8507-8319F95D8DF7}">
  <sheetPr>
    <pageSetUpPr fitToPage="1"/>
  </sheetPr>
  <dimension ref="B2:M52"/>
  <sheetViews>
    <sheetView showGridLines="0" tabSelected="1" topLeftCell="D1" zoomScale="94" zoomScaleNormal="100" workbookViewId="0">
      <selection activeCell="J46" sqref="J46"/>
    </sheetView>
  </sheetViews>
  <sheetFormatPr baseColWidth="10" defaultColWidth="11" defaultRowHeight="16" x14ac:dyDescent="0.2"/>
  <cols>
    <col min="1" max="1" width="3.1640625" customWidth="1"/>
    <col min="2" max="2" width="27.83203125" customWidth="1"/>
    <col min="3" max="3" width="16.83203125" bestFit="1" customWidth="1"/>
    <col min="4" max="4" width="12.83203125" customWidth="1"/>
    <col min="5" max="5" width="2.83203125" customWidth="1"/>
    <col min="6" max="6" width="34.83203125" customWidth="1"/>
    <col min="7" max="7" width="14.5" bestFit="1" customWidth="1"/>
    <col min="9" max="9" width="2.83203125" customWidth="1"/>
    <col min="10" max="10" width="28.6640625" customWidth="1"/>
  </cols>
  <sheetData>
    <row r="2" spans="2:12" ht="25" customHeight="1" x14ac:dyDescent="0.2">
      <c r="B2" s="64" t="s">
        <v>49</v>
      </c>
      <c r="C2" s="64"/>
      <c r="D2" s="64"/>
      <c r="E2" s="64"/>
      <c r="F2" s="64"/>
      <c r="G2" s="64"/>
      <c r="H2" s="64"/>
      <c r="I2" s="64"/>
      <c r="J2" s="64"/>
      <c r="K2" s="64"/>
      <c r="L2" s="64"/>
    </row>
    <row r="3" spans="2:12" ht="7" customHeight="1" x14ac:dyDescent="0.2"/>
    <row r="4" spans="2:12" ht="53" customHeight="1" x14ac:dyDescent="0.2">
      <c r="B4" s="72" t="s">
        <v>96</v>
      </c>
      <c r="C4" s="72"/>
      <c r="D4" s="72"/>
      <c r="E4" s="72"/>
      <c r="F4" s="72"/>
      <c r="G4" s="72"/>
      <c r="H4" s="72"/>
      <c r="I4" s="72"/>
      <c r="J4" s="72"/>
      <c r="K4" s="72"/>
      <c r="L4" s="72"/>
    </row>
    <row r="5" spans="2:12" x14ac:dyDescent="0.2">
      <c r="B5" s="72"/>
      <c r="C5" s="72"/>
      <c r="D5" s="72"/>
      <c r="E5" s="72"/>
      <c r="F5" s="72"/>
      <c r="G5" s="72"/>
      <c r="H5" s="72"/>
      <c r="I5" s="72"/>
      <c r="J5" s="72"/>
      <c r="K5" s="72"/>
      <c r="L5" s="72"/>
    </row>
    <row r="6" spans="2:12" x14ac:dyDescent="0.2">
      <c r="B6" s="72"/>
      <c r="C6" s="72"/>
      <c r="D6" s="72"/>
      <c r="E6" s="72"/>
      <c r="F6" s="72"/>
      <c r="G6" s="72"/>
      <c r="H6" s="72"/>
      <c r="I6" s="72"/>
      <c r="J6" s="72"/>
      <c r="K6" s="72"/>
      <c r="L6" s="72"/>
    </row>
    <row r="7" spans="2:12" ht="7" customHeight="1" x14ac:dyDescent="0.2">
      <c r="B7" s="13"/>
      <c r="C7" s="13"/>
      <c r="D7" s="13"/>
      <c r="E7" s="13"/>
      <c r="F7" s="13"/>
      <c r="G7" s="13"/>
      <c r="H7" s="13"/>
      <c r="I7" s="13"/>
      <c r="J7" s="13"/>
      <c r="K7" s="13"/>
      <c r="L7" s="13"/>
    </row>
    <row r="8" spans="2:12" ht="25" customHeight="1" x14ac:dyDescent="0.2">
      <c r="B8" s="64" t="s">
        <v>50</v>
      </c>
      <c r="C8" s="64"/>
      <c r="D8" s="64"/>
      <c r="E8" s="64"/>
      <c r="F8" s="64"/>
      <c r="G8" s="64"/>
      <c r="H8" s="64"/>
      <c r="I8" s="64"/>
      <c r="J8" s="64"/>
      <c r="K8" s="64"/>
      <c r="L8" s="64"/>
    </row>
    <row r="9" spans="2:12" ht="5.25" customHeight="1" x14ac:dyDescent="0.2">
      <c r="B9" s="13"/>
      <c r="C9" s="13"/>
      <c r="D9" s="13"/>
      <c r="E9" s="13"/>
      <c r="F9" s="13"/>
      <c r="G9" s="13"/>
      <c r="H9" s="13"/>
      <c r="I9" s="13"/>
      <c r="J9" s="13"/>
      <c r="K9" s="13"/>
      <c r="L9" s="13"/>
    </row>
    <row r="10" spans="2:12" ht="34" customHeight="1" x14ac:dyDescent="0.2">
      <c r="B10" s="73" t="s">
        <v>97</v>
      </c>
      <c r="C10" s="73"/>
      <c r="D10" s="73"/>
      <c r="E10" s="73"/>
      <c r="F10" s="73"/>
      <c r="G10" s="73"/>
      <c r="H10" s="73"/>
      <c r="I10" s="73"/>
      <c r="J10" s="73"/>
      <c r="K10" s="73"/>
      <c r="L10" s="73"/>
    </row>
    <row r="11" spans="2:12" ht="16" customHeight="1" x14ac:dyDescent="0.2">
      <c r="B11" s="73"/>
      <c r="C11" s="73"/>
      <c r="D11" s="73"/>
      <c r="E11" s="73"/>
      <c r="F11" s="73"/>
      <c r="G11" s="73"/>
      <c r="H11" s="73"/>
      <c r="I11" s="73"/>
      <c r="J11" s="73"/>
      <c r="K11" s="73"/>
      <c r="L11" s="73"/>
    </row>
    <row r="12" spans="2:12" ht="16" customHeight="1" x14ac:dyDescent="0.2">
      <c r="B12" s="73"/>
      <c r="C12" s="73"/>
      <c r="D12" s="73"/>
      <c r="E12" s="73"/>
      <c r="F12" s="73"/>
      <c r="G12" s="73"/>
      <c r="H12" s="73"/>
      <c r="I12" s="73"/>
      <c r="J12" s="73"/>
      <c r="K12" s="73"/>
      <c r="L12" s="73"/>
    </row>
    <row r="13" spans="2:12" ht="7" customHeight="1" x14ac:dyDescent="0.2">
      <c r="B13" s="13"/>
      <c r="C13" s="13"/>
      <c r="D13" s="13"/>
      <c r="E13" s="13"/>
      <c r="F13" s="13"/>
      <c r="G13" s="13"/>
      <c r="H13" s="13"/>
      <c r="I13" s="13"/>
      <c r="J13" s="13"/>
      <c r="K13" s="13"/>
      <c r="L13" s="13"/>
    </row>
    <row r="14" spans="2:12" ht="25" customHeight="1" x14ac:dyDescent="0.2">
      <c r="B14" s="64" t="s">
        <v>51</v>
      </c>
      <c r="C14" s="64"/>
      <c r="D14" s="64"/>
      <c r="E14" s="64"/>
      <c r="F14" s="64"/>
      <c r="G14" s="64"/>
      <c r="H14" s="64"/>
      <c r="I14" s="64"/>
      <c r="J14" s="64"/>
      <c r="K14" s="64"/>
      <c r="L14" s="64"/>
    </row>
    <row r="15" spans="2:12" ht="9.75" customHeight="1" x14ac:dyDescent="0.2">
      <c r="B15" s="13"/>
      <c r="C15" s="13"/>
      <c r="D15" s="13"/>
      <c r="E15" s="13"/>
      <c r="F15" s="13"/>
      <c r="G15" s="13"/>
      <c r="H15" s="13"/>
      <c r="I15" s="13"/>
      <c r="J15" s="13"/>
      <c r="K15" s="13"/>
      <c r="L15" s="13"/>
    </row>
    <row r="16" spans="2:12" ht="18" customHeight="1" x14ac:dyDescent="0.25">
      <c r="B16" s="35" t="s">
        <v>5</v>
      </c>
      <c r="C16" s="70" t="s">
        <v>55</v>
      </c>
      <c r="D16" s="70"/>
      <c r="E16" s="35"/>
      <c r="F16" s="35" t="s">
        <v>6</v>
      </c>
      <c r="G16" s="70" t="s">
        <v>68</v>
      </c>
      <c r="H16" s="70"/>
      <c r="I16" s="35"/>
      <c r="J16" s="35" t="s">
        <v>14</v>
      </c>
      <c r="K16" s="71" t="s">
        <v>45</v>
      </c>
      <c r="L16" s="71"/>
    </row>
    <row r="17" spans="2:12" ht="7" customHeight="1" x14ac:dyDescent="0.25">
      <c r="B17" s="35"/>
      <c r="C17" s="36"/>
      <c r="D17" s="36"/>
      <c r="E17" s="35"/>
      <c r="F17" s="35"/>
      <c r="G17" s="36"/>
      <c r="H17" s="36"/>
      <c r="I17" s="35"/>
      <c r="J17" s="35"/>
      <c r="K17" s="36"/>
      <c r="L17" s="36"/>
    </row>
    <row r="18" spans="2:12" ht="21" x14ac:dyDescent="0.25">
      <c r="B18" s="35" t="s">
        <v>15</v>
      </c>
      <c r="C18" s="69" t="s">
        <v>56</v>
      </c>
      <c r="D18" s="69"/>
      <c r="E18" s="35"/>
      <c r="F18" s="35"/>
      <c r="G18" s="35"/>
      <c r="H18" s="35"/>
      <c r="I18" s="35"/>
      <c r="J18" s="35"/>
      <c r="K18" s="35"/>
      <c r="L18" s="35"/>
    </row>
    <row r="19" spans="2:12" ht="12.75" customHeight="1" x14ac:dyDescent="0.2"/>
    <row r="20" spans="2:12" ht="25" customHeight="1" x14ac:dyDescent="0.2">
      <c r="B20" s="64" t="s">
        <v>52</v>
      </c>
      <c r="C20" s="64"/>
      <c r="D20" s="64"/>
      <c r="E20" s="64"/>
      <c r="F20" s="64"/>
      <c r="G20" s="64"/>
      <c r="H20" s="64"/>
      <c r="I20" s="64"/>
      <c r="J20" s="64"/>
      <c r="K20" s="64"/>
      <c r="L20" s="64"/>
    </row>
    <row r="21" spans="2:12" ht="7" customHeight="1" x14ac:dyDescent="0.2"/>
    <row r="22" spans="2:12" x14ac:dyDescent="0.2">
      <c r="B22" s="68" t="s">
        <v>33</v>
      </c>
      <c r="C22" s="66"/>
      <c r="D22" s="67"/>
      <c r="E22" s="6"/>
      <c r="F22" s="68" t="s">
        <v>2</v>
      </c>
      <c r="G22" s="66"/>
      <c r="H22" s="67"/>
      <c r="I22" s="6"/>
      <c r="J22" s="68" t="s">
        <v>4</v>
      </c>
      <c r="K22" s="66"/>
      <c r="L22" s="67"/>
    </row>
    <row r="23" spans="2:12" x14ac:dyDescent="0.2">
      <c r="B23" s="37"/>
      <c r="C23" s="38" t="s">
        <v>0</v>
      </c>
      <c r="D23" s="39" t="s">
        <v>1</v>
      </c>
      <c r="E23" s="6"/>
      <c r="F23" s="40"/>
      <c r="G23" s="41" t="s">
        <v>0</v>
      </c>
      <c r="H23" s="42" t="s">
        <v>1</v>
      </c>
      <c r="I23" s="8"/>
      <c r="J23" s="37"/>
      <c r="K23" s="38" t="s">
        <v>0</v>
      </c>
      <c r="L23" s="39" t="s">
        <v>1</v>
      </c>
    </row>
    <row r="24" spans="2:12" ht="35" customHeight="1" x14ac:dyDescent="0.2">
      <c r="B24" s="3" t="s">
        <v>38</v>
      </c>
      <c r="C24" s="57">
        <f>'Financials '!C5</f>
        <v>2022000</v>
      </c>
      <c r="D24" s="14"/>
      <c r="F24" s="79" t="s">
        <v>81</v>
      </c>
      <c r="G24" s="54">
        <v>600000</v>
      </c>
      <c r="H24" s="55"/>
      <c r="I24" s="10"/>
      <c r="J24" s="3" t="s">
        <v>58</v>
      </c>
      <c r="K24" s="16">
        <v>45606</v>
      </c>
      <c r="L24" s="3"/>
    </row>
    <row r="25" spans="2:12" ht="35" customHeight="1" x14ac:dyDescent="0.2">
      <c r="B25" s="3" t="s">
        <v>39</v>
      </c>
      <c r="C25" s="57">
        <f>'Financials '!I26</f>
        <v>3898573.7174266996</v>
      </c>
      <c r="D25" s="14"/>
      <c r="E25" s="7"/>
      <c r="F25" s="78" t="s">
        <v>82</v>
      </c>
      <c r="G25" s="51">
        <v>200000</v>
      </c>
      <c r="H25" s="55"/>
      <c r="I25" s="10"/>
      <c r="J25" s="3" t="s">
        <v>59</v>
      </c>
      <c r="K25" s="16">
        <v>45616</v>
      </c>
      <c r="L25" s="3"/>
    </row>
    <row r="26" spans="2:12" ht="35" customHeight="1" x14ac:dyDescent="0.2">
      <c r="B26" s="3" t="s">
        <v>32</v>
      </c>
      <c r="C26" s="45">
        <f>'Financials '!C31</f>
        <v>0.1521646420675381</v>
      </c>
      <c r="D26" s="15"/>
      <c r="F26" s="78" t="s">
        <v>83</v>
      </c>
      <c r="G26" s="52">
        <v>150000</v>
      </c>
      <c r="H26" s="14"/>
      <c r="I26" s="5"/>
      <c r="J26" s="3" t="s">
        <v>57</v>
      </c>
      <c r="K26" s="16">
        <v>45677</v>
      </c>
      <c r="L26" s="3"/>
    </row>
    <row r="27" spans="2:12" ht="35" customHeight="1" x14ac:dyDescent="0.2">
      <c r="B27" s="3" t="s">
        <v>31</v>
      </c>
      <c r="C27" s="45">
        <f>'Financials '!C30</f>
        <v>0.18572845709679053</v>
      </c>
      <c r="D27" s="14"/>
      <c r="F27" s="78" t="s">
        <v>84</v>
      </c>
      <c r="G27" s="52">
        <v>100000</v>
      </c>
      <c r="H27" s="4"/>
      <c r="I27" s="5"/>
      <c r="J27" s="3" t="s">
        <v>60</v>
      </c>
      <c r="K27" s="16">
        <v>45695</v>
      </c>
      <c r="L27" s="3"/>
    </row>
    <row r="28" spans="2:12" ht="35" customHeight="1" x14ac:dyDescent="0.2">
      <c r="C28" s="53"/>
      <c r="D28" s="49"/>
      <c r="F28" s="79" t="s">
        <v>85</v>
      </c>
      <c r="G28" s="52">
        <v>75000</v>
      </c>
      <c r="H28" s="4"/>
      <c r="I28" s="5"/>
      <c r="J28" s="3" t="s">
        <v>61</v>
      </c>
      <c r="K28" s="16">
        <v>45702</v>
      </c>
      <c r="L28" s="3"/>
    </row>
    <row r="29" spans="2:12" ht="35" customHeight="1" x14ac:dyDescent="0.2">
      <c r="C29" s="53"/>
      <c r="D29" s="49"/>
      <c r="E29" t="s">
        <v>63</v>
      </c>
      <c r="F29" s="79" t="s">
        <v>86</v>
      </c>
      <c r="G29" s="52">
        <v>250000</v>
      </c>
      <c r="H29" s="4"/>
      <c r="I29" s="5"/>
      <c r="J29" s="3" t="s">
        <v>62</v>
      </c>
      <c r="K29" s="16">
        <v>45716</v>
      </c>
      <c r="L29" s="3"/>
    </row>
    <row r="30" spans="2:12" ht="35" customHeight="1" x14ac:dyDescent="0.2">
      <c r="C30" s="53"/>
      <c r="D30" s="49"/>
      <c r="F30" s="78" t="s">
        <v>87</v>
      </c>
      <c r="G30" s="52">
        <v>125000</v>
      </c>
      <c r="H30" s="4"/>
      <c r="I30" s="5"/>
      <c r="K30" s="50"/>
    </row>
    <row r="31" spans="2:12" ht="35" customHeight="1" x14ac:dyDescent="0.2">
      <c r="C31" s="53"/>
      <c r="D31" s="49"/>
      <c r="F31" s="79" t="s">
        <v>89</v>
      </c>
      <c r="G31" s="52">
        <v>75000</v>
      </c>
      <c r="H31" s="4"/>
      <c r="I31" s="5"/>
      <c r="K31" s="50"/>
    </row>
    <row r="32" spans="2:12" ht="35" customHeight="1" x14ac:dyDescent="0.2">
      <c r="C32" s="80" t="s">
        <v>3</v>
      </c>
      <c r="D32" s="76"/>
      <c r="F32" s="78" t="s">
        <v>94</v>
      </c>
      <c r="G32" s="52">
        <v>50000</v>
      </c>
      <c r="H32" s="4"/>
      <c r="I32" s="5"/>
      <c r="K32" s="50"/>
    </row>
    <row r="33" spans="2:13" ht="35" customHeight="1" x14ac:dyDescent="0.2">
      <c r="C33" s="81" t="s">
        <v>95</v>
      </c>
      <c r="D33" s="77"/>
      <c r="F33" s="79" t="s">
        <v>91</v>
      </c>
      <c r="G33" s="52">
        <v>75000</v>
      </c>
      <c r="H33" s="4"/>
      <c r="I33" s="5"/>
      <c r="K33" s="50"/>
    </row>
    <row r="34" spans="2:13" ht="35" customHeight="1" x14ac:dyDescent="0.2">
      <c r="C34" s="53"/>
      <c r="D34" s="49"/>
      <c r="F34" s="78" t="s">
        <v>90</v>
      </c>
      <c r="G34" s="52">
        <v>200000</v>
      </c>
      <c r="H34" s="4"/>
      <c r="I34" s="5"/>
      <c r="K34" s="50"/>
    </row>
    <row r="35" spans="2:13" ht="35" customHeight="1" x14ac:dyDescent="0.2">
      <c r="C35" s="53"/>
      <c r="D35" s="49"/>
      <c r="F35" s="78" t="s">
        <v>88</v>
      </c>
      <c r="G35" s="52">
        <v>100000</v>
      </c>
      <c r="H35" s="4"/>
      <c r="I35" s="5"/>
      <c r="K35" s="50"/>
    </row>
    <row r="36" spans="2:13" ht="33.75" customHeight="1" x14ac:dyDescent="0.2">
      <c r="G36" s="5"/>
      <c r="H36" s="5"/>
      <c r="I36" s="5"/>
    </row>
    <row r="37" spans="2:13" ht="25" customHeight="1" x14ac:dyDescent="0.2">
      <c r="B37" s="64" t="s">
        <v>53</v>
      </c>
      <c r="C37" s="64"/>
      <c r="D37" s="64"/>
      <c r="E37" s="64"/>
      <c r="F37" s="64"/>
      <c r="G37" s="64"/>
      <c r="H37" s="64"/>
      <c r="I37" s="64"/>
      <c r="J37" s="64"/>
      <c r="K37" s="64"/>
      <c r="L37" s="64"/>
    </row>
    <row r="38" spans="2:13" ht="9" customHeight="1" x14ac:dyDescent="0.2"/>
    <row r="39" spans="2:13" x14ac:dyDescent="0.2">
      <c r="B39" s="65" t="s">
        <v>54</v>
      </c>
      <c r="C39" s="66"/>
      <c r="D39" s="67"/>
      <c r="E39" s="6"/>
      <c r="F39" s="68" t="s">
        <v>10</v>
      </c>
      <c r="G39" s="66"/>
      <c r="H39" s="67"/>
      <c r="I39" s="6"/>
      <c r="J39" s="68" t="s">
        <v>11</v>
      </c>
      <c r="K39" s="66"/>
      <c r="L39" s="67"/>
    </row>
    <row r="40" spans="2:13" x14ac:dyDescent="0.2">
      <c r="B40" s="40"/>
      <c r="C40" s="43" t="s">
        <v>7</v>
      </c>
      <c r="D40" s="42" t="s">
        <v>8</v>
      </c>
      <c r="E40" s="8"/>
      <c r="F40" s="40"/>
      <c r="G40" s="41" t="s">
        <v>9</v>
      </c>
      <c r="H40" s="42" t="s">
        <v>1</v>
      </c>
      <c r="I40" s="8"/>
      <c r="J40" s="44"/>
      <c r="K40" s="38" t="s">
        <v>12</v>
      </c>
      <c r="L40" s="39" t="s">
        <v>13</v>
      </c>
    </row>
    <row r="41" spans="2:13" ht="15" customHeight="1" x14ac:dyDescent="0.2">
      <c r="B41" s="1" t="s">
        <v>71</v>
      </c>
      <c r="C41" s="11">
        <v>520</v>
      </c>
      <c r="D41" s="11">
        <v>40</v>
      </c>
      <c r="E41" s="9"/>
      <c r="F41" s="3" t="s">
        <v>75</v>
      </c>
      <c r="G41" s="51">
        <v>75000</v>
      </c>
      <c r="H41" s="12"/>
      <c r="I41" s="9"/>
      <c r="J41" s="2" t="s">
        <v>101</v>
      </c>
      <c r="K41" s="46" t="s">
        <v>48</v>
      </c>
      <c r="L41" s="48"/>
    </row>
    <row r="42" spans="2:13" ht="15" customHeight="1" x14ac:dyDescent="0.2">
      <c r="B42" s="1" t="s">
        <v>69</v>
      </c>
      <c r="C42" s="2">
        <v>520</v>
      </c>
      <c r="D42" s="2">
        <v>40</v>
      </c>
      <c r="E42" s="9"/>
      <c r="F42" s="75" t="s">
        <v>76</v>
      </c>
      <c r="G42" s="51">
        <v>2000</v>
      </c>
      <c r="H42" s="12"/>
      <c r="I42" s="9"/>
      <c r="J42" s="2" t="s">
        <v>99</v>
      </c>
      <c r="K42" s="46" t="s">
        <v>48</v>
      </c>
      <c r="L42" s="12"/>
    </row>
    <row r="43" spans="2:13" ht="15" customHeight="1" x14ac:dyDescent="0.2">
      <c r="B43" s="1" t="s">
        <v>70</v>
      </c>
      <c r="C43" s="2">
        <v>520</v>
      </c>
      <c r="D43" s="2">
        <v>40</v>
      </c>
      <c r="E43" s="9"/>
      <c r="F43" s="3" t="s">
        <v>77</v>
      </c>
      <c r="G43" s="51">
        <v>200000</v>
      </c>
      <c r="H43" s="12"/>
      <c r="I43" s="9"/>
      <c r="J43" s="2" t="s">
        <v>98</v>
      </c>
      <c r="K43" s="12"/>
      <c r="L43" s="47" t="s">
        <v>48</v>
      </c>
      <c r="M43" s="34"/>
    </row>
    <row r="44" spans="2:13" ht="15" customHeight="1" x14ac:dyDescent="0.2">
      <c r="B44" s="1" t="s">
        <v>72</v>
      </c>
      <c r="C44" s="2">
        <v>520</v>
      </c>
      <c r="D44" s="2">
        <v>40</v>
      </c>
      <c r="E44" s="9"/>
      <c r="F44" s="3" t="s">
        <v>92</v>
      </c>
      <c r="G44" s="51">
        <v>150000</v>
      </c>
      <c r="H44" s="12"/>
      <c r="I44" s="9"/>
      <c r="J44" s="2" t="s">
        <v>100</v>
      </c>
      <c r="K44" s="12"/>
      <c r="L44" s="47" t="s">
        <v>48</v>
      </c>
      <c r="M44" s="33"/>
    </row>
    <row r="45" spans="2:13" ht="15" customHeight="1" x14ac:dyDescent="0.2">
      <c r="B45" s="1" t="s">
        <v>73</v>
      </c>
      <c r="C45" s="2">
        <v>250</v>
      </c>
      <c r="D45" s="2">
        <v>20</v>
      </c>
      <c r="E45" s="9"/>
      <c r="F45" s="3" t="s">
        <v>78</v>
      </c>
      <c r="G45" s="56">
        <v>100000</v>
      </c>
      <c r="H45" s="3"/>
      <c r="I45" s="9"/>
      <c r="J45" s="2" t="s">
        <v>102</v>
      </c>
      <c r="K45" s="12"/>
      <c r="L45" s="47" t="s">
        <v>48</v>
      </c>
    </row>
    <row r="46" spans="2:13" ht="15" customHeight="1" x14ac:dyDescent="0.2">
      <c r="B46" s="1" t="s">
        <v>64</v>
      </c>
      <c r="C46" s="3">
        <v>320</v>
      </c>
      <c r="D46" s="3">
        <v>30</v>
      </c>
      <c r="F46" s="74" t="s">
        <v>93</v>
      </c>
      <c r="G46" s="56">
        <v>200000</v>
      </c>
      <c r="H46" s="3"/>
    </row>
    <row r="47" spans="2:13" ht="15" customHeight="1" x14ac:dyDescent="0.2">
      <c r="B47" s="1" t="s">
        <v>65</v>
      </c>
      <c r="C47" s="2">
        <v>320</v>
      </c>
      <c r="D47" s="3">
        <v>30</v>
      </c>
      <c r="F47" s="75" t="s">
        <v>79</v>
      </c>
      <c r="G47" s="56">
        <v>10000</v>
      </c>
      <c r="H47" s="3"/>
    </row>
    <row r="48" spans="2:13" ht="15" customHeight="1" x14ac:dyDescent="0.2">
      <c r="B48" s="1" t="s">
        <v>66</v>
      </c>
      <c r="C48" s="3">
        <v>160</v>
      </c>
      <c r="D48" s="3">
        <v>20</v>
      </c>
      <c r="F48" s="75" t="s">
        <v>80</v>
      </c>
      <c r="G48" s="56">
        <v>10000</v>
      </c>
      <c r="H48" s="3"/>
    </row>
    <row r="49" spans="2:11" ht="15" customHeight="1" x14ac:dyDescent="0.2">
      <c r="B49" s="1" t="s">
        <v>67</v>
      </c>
      <c r="C49" s="3">
        <v>100</v>
      </c>
      <c r="D49" s="3">
        <v>10</v>
      </c>
    </row>
    <row r="50" spans="2:11" x14ac:dyDescent="0.2">
      <c r="B50" s="1" t="s">
        <v>74</v>
      </c>
      <c r="C50" s="3">
        <v>200</v>
      </c>
      <c r="D50" s="3">
        <v>15</v>
      </c>
    </row>
    <row r="52" spans="2:11" x14ac:dyDescent="0.2">
      <c r="K52" s="12"/>
    </row>
  </sheetData>
  <mergeCells count="17">
    <mergeCell ref="C16:D16"/>
    <mergeCell ref="G16:H16"/>
    <mergeCell ref="K16:L16"/>
    <mergeCell ref="B2:L2"/>
    <mergeCell ref="B4:L6"/>
    <mergeCell ref="B8:L8"/>
    <mergeCell ref="B10:L12"/>
    <mergeCell ref="B14:L14"/>
    <mergeCell ref="B37:L37"/>
    <mergeCell ref="B39:D39"/>
    <mergeCell ref="F39:H39"/>
    <mergeCell ref="J39:L39"/>
    <mergeCell ref="C18:D18"/>
    <mergeCell ref="B20:L20"/>
    <mergeCell ref="B22:D22"/>
    <mergeCell ref="F22:H22"/>
    <mergeCell ref="J22:L22"/>
  </mergeCells>
  <printOptions horizontalCentered="1" verticalCentered="1"/>
  <pageMargins left="0.75" right="0.75" top="1" bottom="1" header="0.5" footer="0.5"/>
  <pageSetup scale="70" orientation="landscape" horizontalDpi="4294967292" verticalDpi="4294967292"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I34"/>
  <sheetViews>
    <sheetView showGridLines="0" topLeftCell="A16" zoomScale="125" zoomScaleNormal="150" workbookViewId="0">
      <selection activeCell="I26" sqref="I26"/>
    </sheetView>
  </sheetViews>
  <sheetFormatPr baseColWidth="10" defaultColWidth="8.83203125" defaultRowHeight="16" x14ac:dyDescent="0.2"/>
  <cols>
    <col min="1" max="1" width="2.6640625" customWidth="1"/>
    <col min="2" max="2" width="29" customWidth="1"/>
    <col min="3" max="3" width="14.1640625" bestFit="1" customWidth="1"/>
    <col min="4" max="4" width="16.1640625" customWidth="1"/>
    <col min="5" max="5" width="17.1640625" customWidth="1"/>
    <col min="6" max="6" width="13.1640625" customWidth="1"/>
    <col min="7" max="7" width="13.33203125" customWidth="1"/>
    <col min="8" max="8" width="13.83203125" customWidth="1"/>
    <col min="9" max="9" width="12.5" customWidth="1"/>
  </cols>
  <sheetData>
    <row r="1" spans="2:9" ht="19" x14ac:dyDescent="0.25">
      <c r="B1" s="21" t="s">
        <v>43</v>
      </c>
    </row>
    <row r="2" spans="2:9" x14ac:dyDescent="0.2">
      <c r="B2" s="22" t="s">
        <v>41</v>
      </c>
    </row>
    <row r="4" spans="2:9" x14ac:dyDescent="0.2">
      <c r="B4" s="18" t="s">
        <v>16</v>
      </c>
      <c r="C4" s="17">
        <v>0.08</v>
      </c>
      <c r="D4" s="22" t="s">
        <v>44</v>
      </c>
    </row>
    <row r="5" spans="2:9" x14ac:dyDescent="0.2">
      <c r="B5" s="18" t="s">
        <v>17</v>
      </c>
      <c r="C5" s="59">
        <v>2022000</v>
      </c>
    </row>
    <row r="6" spans="2:9" x14ac:dyDescent="0.2">
      <c r="B6" s="18"/>
    </row>
    <row r="7" spans="2:9" x14ac:dyDescent="0.2">
      <c r="B7" s="18" t="s">
        <v>18</v>
      </c>
      <c r="C7" s="23" t="s">
        <v>19</v>
      </c>
      <c r="D7" s="24">
        <v>0</v>
      </c>
      <c r="E7" s="24">
        <v>1</v>
      </c>
      <c r="F7" s="24">
        <v>2</v>
      </c>
      <c r="G7" s="24">
        <v>3</v>
      </c>
      <c r="H7" s="24">
        <v>4</v>
      </c>
      <c r="I7" s="24">
        <v>5</v>
      </c>
    </row>
    <row r="8" spans="2:9" x14ac:dyDescent="0.2">
      <c r="B8" s="18" t="s">
        <v>37</v>
      </c>
      <c r="E8" s="59">
        <v>900000</v>
      </c>
      <c r="F8" s="59">
        <f>E8</f>
        <v>900000</v>
      </c>
      <c r="G8" s="59">
        <f>E8</f>
        <v>900000</v>
      </c>
      <c r="H8" s="59">
        <f>E8</f>
        <v>900000</v>
      </c>
      <c r="I8" s="59">
        <f>E8</f>
        <v>900000</v>
      </c>
    </row>
    <row r="9" spans="2:9" x14ac:dyDescent="0.2">
      <c r="B9" s="18" t="s">
        <v>34</v>
      </c>
      <c r="E9" s="59">
        <v>100000</v>
      </c>
      <c r="F9" s="59">
        <f>E9</f>
        <v>100000</v>
      </c>
      <c r="G9" s="59">
        <f>E9</f>
        <v>100000</v>
      </c>
      <c r="H9" s="59">
        <f>E9</f>
        <v>100000</v>
      </c>
      <c r="I9" s="59">
        <f>E9</f>
        <v>100000</v>
      </c>
    </row>
    <row r="10" spans="2:9" x14ac:dyDescent="0.2">
      <c r="B10" s="18" t="s">
        <v>35</v>
      </c>
      <c r="E10" s="59">
        <v>50000</v>
      </c>
      <c r="F10" s="59">
        <f>E10</f>
        <v>50000</v>
      </c>
      <c r="G10" s="59">
        <f>E10</f>
        <v>50000</v>
      </c>
      <c r="H10" s="59">
        <f>E10</f>
        <v>50000</v>
      </c>
      <c r="I10" s="59">
        <f>E10</f>
        <v>50000</v>
      </c>
    </row>
    <row r="11" spans="2:9" x14ac:dyDescent="0.2">
      <c r="B11" s="18" t="s">
        <v>40</v>
      </c>
      <c r="E11" s="59">
        <v>25000</v>
      </c>
      <c r="F11" s="59">
        <f>E11</f>
        <v>25000</v>
      </c>
      <c r="G11" s="59">
        <f>E11</f>
        <v>25000</v>
      </c>
      <c r="H11" s="59">
        <f>E11</f>
        <v>25000</v>
      </c>
      <c r="I11" s="59">
        <f>E11</f>
        <v>25000</v>
      </c>
    </row>
    <row r="12" spans="2:9" x14ac:dyDescent="0.2">
      <c r="B12" s="18" t="s">
        <v>36</v>
      </c>
      <c r="E12" s="59">
        <v>50000</v>
      </c>
      <c r="F12" s="59">
        <f>E12</f>
        <v>50000</v>
      </c>
      <c r="G12" s="59">
        <f>E12</f>
        <v>50000</v>
      </c>
      <c r="H12" s="59">
        <f>E12</f>
        <v>50000</v>
      </c>
      <c r="I12" s="59">
        <f>E12</f>
        <v>50000</v>
      </c>
    </row>
    <row r="13" spans="2:9" ht="21" customHeight="1" x14ac:dyDescent="0.2">
      <c r="B13" s="18" t="s">
        <v>20</v>
      </c>
      <c r="E13" s="58">
        <f>SUM(E8:E12)</f>
        <v>1125000</v>
      </c>
      <c r="F13" s="25">
        <f t="shared" ref="F13:I13" si="0">SUM(F8:F12)</f>
        <v>1125000</v>
      </c>
      <c r="G13" s="25">
        <f t="shared" si="0"/>
        <v>1125000</v>
      </c>
      <c r="H13" s="25">
        <f t="shared" si="0"/>
        <v>1125000</v>
      </c>
      <c r="I13" s="25">
        <f t="shared" si="0"/>
        <v>1125000</v>
      </c>
    </row>
    <row r="14" spans="2:9" x14ac:dyDescent="0.2">
      <c r="B14" s="18" t="s">
        <v>21</v>
      </c>
      <c r="E14" s="20">
        <f>E13/(1+$C$4)^E7</f>
        <v>1041666.6666666666</v>
      </c>
      <c r="F14" s="20">
        <f t="shared" ref="F14:I14" si="1">F13/(1+$C$4)^F7</f>
        <v>964506.17283950606</v>
      </c>
      <c r="G14" s="20">
        <f t="shared" si="1"/>
        <v>893061.27114769083</v>
      </c>
      <c r="H14" s="20">
        <f t="shared" si="1"/>
        <v>826908.58439600992</v>
      </c>
      <c r="I14" s="20">
        <f t="shared" si="1"/>
        <v>765656.09666297212</v>
      </c>
    </row>
    <row r="15" spans="2:9" x14ac:dyDescent="0.2">
      <c r="B15" s="18" t="s">
        <v>22</v>
      </c>
      <c r="E15" s="19">
        <f>SUM($E$14:E14)</f>
        <v>1041666.6666666666</v>
      </c>
      <c r="F15" s="19">
        <f>SUM($E$14:F14)</f>
        <v>2006172.8395061726</v>
      </c>
      <c r="G15" s="19">
        <f>SUM($E$14:G14)</f>
        <v>2899234.1106538633</v>
      </c>
      <c r="H15" s="19">
        <f>SUM($E$14:H14)</f>
        <v>3726142.6950498731</v>
      </c>
      <c r="I15" s="19">
        <f>SUM($E$14:I14)</f>
        <v>4491798.7917128447</v>
      </c>
    </row>
    <row r="18" spans="2:9" x14ac:dyDescent="0.2">
      <c r="B18" s="18" t="s">
        <v>23</v>
      </c>
    </row>
    <row r="19" spans="2:9" x14ac:dyDescent="0.2">
      <c r="B19" s="18" t="s">
        <v>24</v>
      </c>
      <c r="D19" s="59">
        <v>2022000</v>
      </c>
      <c r="E19" s="60"/>
    </row>
    <row r="20" spans="2:9" x14ac:dyDescent="0.2">
      <c r="B20" s="18" t="s">
        <v>46</v>
      </c>
      <c r="E20" s="59">
        <v>100000</v>
      </c>
      <c r="F20" s="59">
        <v>100000</v>
      </c>
      <c r="G20" s="59">
        <v>100000</v>
      </c>
      <c r="H20" s="59">
        <v>100000</v>
      </c>
      <c r="I20" s="59">
        <v>100000</v>
      </c>
    </row>
    <row r="21" spans="2:9" x14ac:dyDescent="0.2">
      <c r="B21" s="18" t="s">
        <v>25</v>
      </c>
      <c r="E21" s="59">
        <v>50000</v>
      </c>
      <c r="F21" s="59">
        <f>E21</f>
        <v>50000</v>
      </c>
      <c r="G21" s="59">
        <f>E21</f>
        <v>50000</v>
      </c>
      <c r="H21" s="59">
        <f>E21</f>
        <v>50000</v>
      </c>
      <c r="I21" s="59">
        <f>E21</f>
        <v>50000</v>
      </c>
    </row>
    <row r="22" spans="2:9" x14ac:dyDescent="0.2">
      <c r="B22" s="18" t="s">
        <v>42</v>
      </c>
      <c r="E22" s="59">
        <v>120000</v>
      </c>
      <c r="F22" s="59">
        <f>E22</f>
        <v>120000</v>
      </c>
      <c r="G22" s="59">
        <f>E22</f>
        <v>120000</v>
      </c>
      <c r="H22" s="59">
        <f>E22</f>
        <v>120000</v>
      </c>
      <c r="I22" s="59">
        <f>E22</f>
        <v>120000</v>
      </c>
    </row>
    <row r="23" spans="2:9" x14ac:dyDescent="0.2">
      <c r="B23" s="18" t="s">
        <v>47</v>
      </c>
      <c r="E23" s="59">
        <v>200000</v>
      </c>
      <c r="F23" s="59">
        <f>E23</f>
        <v>200000</v>
      </c>
      <c r="G23" s="59">
        <f>E23</f>
        <v>200000</v>
      </c>
      <c r="H23" s="59">
        <f>E23</f>
        <v>200000</v>
      </c>
      <c r="I23" s="59">
        <f>E23</f>
        <v>200000</v>
      </c>
    </row>
    <row r="24" spans="2:9" ht="21" customHeight="1" x14ac:dyDescent="0.2">
      <c r="B24" s="18" t="s">
        <v>26</v>
      </c>
      <c r="D24" s="26">
        <f>SUM(D19:D23)</f>
        <v>2022000</v>
      </c>
      <c r="E24" s="26">
        <f>SUM(E20:E23)</f>
        <v>470000</v>
      </c>
      <c r="F24" s="26">
        <f t="shared" ref="F24:I24" si="2">SUM(F20:F23)</f>
        <v>470000</v>
      </c>
      <c r="G24" s="26">
        <f t="shared" si="2"/>
        <v>470000</v>
      </c>
      <c r="H24" s="26">
        <f t="shared" si="2"/>
        <v>470000</v>
      </c>
      <c r="I24" s="26">
        <f t="shared" si="2"/>
        <v>470000</v>
      </c>
    </row>
    <row r="25" spans="2:9" x14ac:dyDescent="0.2">
      <c r="B25" s="18" t="s">
        <v>27</v>
      </c>
      <c r="D25" s="20">
        <f t="shared" ref="D25:I25" si="3">D24/(1+$C$4)^D7</f>
        <v>2022000</v>
      </c>
      <c r="E25" s="20">
        <f t="shared" si="3"/>
        <v>435185.18518518517</v>
      </c>
      <c r="F25" s="20">
        <f t="shared" si="3"/>
        <v>402949.24554183811</v>
      </c>
      <c r="G25" s="20">
        <f t="shared" si="3"/>
        <v>373101.15327947971</v>
      </c>
      <c r="H25" s="20">
        <f t="shared" si="3"/>
        <v>345464.030814333</v>
      </c>
      <c r="I25" s="20">
        <f t="shared" si="3"/>
        <v>319874.10260586394</v>
      </c>
    </row>
    <row r="26" spans="2:9" x14ac:dyDescent="0.2">
      <c r="B26" s="18" t="s">
        <v>28</v>
      </c>
      <c r="D26" s="19">
        <f>SUM($D$25:D25)</f>
        <v>2022000</v>
      </c>
      <c r="E26" s="19">
        <f>SUM($D$25:E25)</f>
        <v>2457185.1851851852</v>
      </c>
      <c r="F26" s="19">
        <f>SUM($D$25:F25)</f>
        <v>2860134.4307270232</v>
      </c>
      <c r="G26" s="19">
        <f>SUM($D$25:G25)</f>
        <v>3233235.5840065028</v>
      </c>
      <c r="H26" s="19">
        <f>SUM($D$25:H25)</f>
        <v>3578699.6148208356</v>
      </c>
      <c r="I26" s="19">
        <f>SUM($D$25:I25)</f>
        <v>3898573.7174266996</v>
      </c>
    </row>
    <row r="29" spans="2:9" x14ac:dyDescent="0.2">
      <c r="B29" s="27" t="s">
        <v>29</v>
      </c>
      <c r="C29" s="28">
        <f>I15-I26</f>
        <v>593225.07428614516</v>
      </c>
    </row>
    <row r="30" spans="2:9" x14ac:dyDescent="0.2">
      <c r="B30" s="29" t="s">
        <v>31</v>
      </c>
      <c r="C30" s="30">
        <f>IRR(D34:I34)</f>
        <v>0.18572845709679053</v>
      </c>
    </row>
    <row r="31" spans="2:9" x14ac:dyDescent="0.2">
      <c r="B31" s="31" t="s">
        <v>32</v>
      </c>
      <c r="C31" s="32">
        <f>C29/I26</f>
        <v>0.1521646420675381</v>
      </c>
    </row>
    <row r="33" spans="2:9" x14ac:dyDescent="0.2">
      <c r="B33" s="61" t="s">
        <v>19</v>
      </c>
      <c r="C33" s="61"/>
      <c r="D33" s="62">
        <f>D7</f>
        <v>0</v>
      </c>
      <c r="E33" s="62">
        <f t="shared" ref="E33:I33" si="4">E7</f>
        <v>1</v>
      </c>
      <c r="F33" s="62">
        <f t="shared" si="4"/>
        <v>2</v>
      </c>
      <c r="G33" s="62">
        <f t="shared" si="4"/>
        <v>3</v>
      </c>
      <c r="H33" s="62">
        <f t="shared" si="4"/>
        <v>4</v>
      </c>
      <c r="I33" s="62">
        <f t="shared" si="4"/>
        <v>5</v>
      </c>
    </row>
    <row r="34" spans="2:9" x14ac:dyDescent="0.2">
      <c r="B34" s="61" t="s">
        <v>30</v>
      </c>
      <c r="C34" s="61"/>
      <c r="D34" s="63">
        <f t="shared" ref="D34:I34" si="5">D13-D24</f>
        <v>-2022000</v>
      </c>
      <c r="E34" s="63">
        <f>E13-E24</f>
        <v>655000</v>
      </c>
      <c r="F34" s="63">
        <f t="shared" si="5"/>
        <v>655000</v>
      </c>
      <c r="G34" s="63">
        <f t="shared" si="5"/>
        <v>655000</v>
      </c>
      <c r="H34" s="63">
        <f t="shared" si="5"/>
        <v>655000</v>
      </c>
      <c r="I34" s="63">
        <f t="shared" si="5"/>
        <v>655000</v>
      </c>
    </row>
  </sheetData>
  <pageMargins left="0.7" right="0.7" top="0.75" bottom="0.75" header="0.3" footer="0.3"/>
  <pageSetup orientation="portrait" r:id="rId1"/>
  <ignoredErrors>
    <ignoredError sqref="E13:I13"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Charter </vt:lpstr>
      <vt:lpstr>Financials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Gezatan Nimal Raj</cp:lastModifiedBy>
  <cp:lastPrinted>2012-10-20T14:54:59Z</cp:lastPrinted>
  <dcterms:created xsi:type="dcterms:W3CDTF">2012-10-20T12:11:01Z</dcterms:created>
  <dcterms:modified xsi:type="dcterms:W3CDTF">2025-05-23T08:52:05Z</dcterms:modified>
</cp:coreProperties>
</file>